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ECOM\300_Comm\340_Internal\DocsRetrivals\Gdmp_Pdm_Chapters\Volume 07_ProjectControls\Chapter 5 Monitoring &amp; Reporting Mgmt\Templates (TP)\"/>
    </mc:Choice>
  </mc:AlternateContent>
  <xr:revisionPtr revIDLastSave="0" documentId="13_ncr:1_{679D674B-AA8B-4488-AFC3-B11EE3D9042F}" xr6:coauthVersionLast="45" xr6:coauthVersionMax="45" xr10:uidLastSave="{00000000-0000-0000-0000-000000000000}"/>
  <bookViews>
    <workbookView xWindow="-120" yWindow="-120" windowWidth="29040" windowHeight="15840" tabRatio="879" firstSheet="1" activeTab="1" xr2:uid="{00000000-000D-0000-FFFF-FFFF00000000}"/>
  </bookViews>
  <sheets>
    <sheet name="Dashboard  (2)" sheetId="11" state="hidden" r:id="rId1"/>
    <sheet name="A.CoverPage" sheetId="21" r:id="rId2"/>
    <sheet name="0.INTRO" sheetId="26" r:id="rId3"/>
    <sheet name="I1.HSSE" sheetId="25" r:id="rId4"/>
    <sheet name="2.Quality" sheetId="19" r:id="rId5"/>
    <sheet name="4.Progress" sheetId="18" r:id="rId6"/>
    <sheet name="5a.EngTracker" sheetId="17" r:id="rId7"/>
    <sheet name="5b.EngTracker" sheetId="24" r:id="rId8"/>
    <sheet name="6.Schedule" sheetId="20" r:id="rId9"/>
    <sheet name="7.Cost" sheetId="7" r:id="rId10"/>
    <sheet name="7.CO&amp;Trends" sheetId="28" r:id="rId11"/>
    <sheet name="8.Resources" sheetId="6" r:id="rId12"/>
  </sheets>
  <externalReferences>
    <externalReference r:id="rId13"/>
    <externalReference r:id="rId14"/>
  </externalReferences>
  <definedNames>
    <definedName name="___old3" localSheetId="2" hidden="1">{#N/A,#N/A,FALSE,"Summary";#N/A,#N/A,FALSE,"3TJ";#N/A,#N/A,FALSE,"3TN";#N/A,#N/A,FALSE,"3TP";#N/A,#N/A,FALSE,"3SJ";#N/A,#N/A,FALSE,"3CJ";#N/A,#N/A,FALSE,"3CN";#N/A,#N/A,FALSE,"3CP";#N/A,#N/A,FALSE,"3A"}</definedName>
    <definedName name="___old3" localSheetId="10" hidden="1">{#N/A,#N/A,FALSE,"Summary";#N/A,#N/A,FALSE,"3TJ";#N/A,#N/A,FALSE,"3TN";#N/A,#N/A,FALSE,"3TP";#N/A,#N/A,FALSE,"3SJ";#N/A,#N/A,FALSE,"3CJ";#N/A,#N/A,FALSE,"3CN";#N/A,#N/A,FALSE,"3CP";#N/A,#N/A,FALSE,"3A"}</definedName>
    <definedName name="___old3" localSheetId="3" hidden="1">{#N/A,#N/A,FALSE,"Summary";#N/A,#N/A,FALSE,"3TJ";#N/A,#N/A,FALSE,"3TN";#N/A,#N/A,FALSE,"3TP";#N/A,#N/A,FALSE,"3SJ";#N/A,#N/A,FALSE,"3CJ";#N/A,#N/A,FALSE,"3CN";#N/A,#N/A,FALSE,"3CP";#N/A,#N/A,FALSE,"3A"}</definedName>
    <definedName name="___old3" hidden="1">{#N/A,#N/A,FALSE,"Summary";#N/A,#N/A,FALSE,"3TJ";#N/A,#N/A,FALSE,"3TN";#N/A,#N/A,FALSE,"3TP";#N/A,#N/A,FALSE,"3SJ";#N/A,#N/A,FALSE,"3CJ";#N/A,#N/A,FALSE,"3CN";#N/A,#N/A,FALSE,"3CP";#N/A,#N/A,FALSE,"3A"}</definedName>
    <definedName name="___old5" localSheetId="2" hidden="1">{#N/A,#N/A,FALSE,"Summary";#N/A,#N/A,FALSE,"3TJ";#N/A,#N/A,FALSE,"3TN";#N/A,#N/A,FALSE,"3TP";#N/A,#N/A,FALSE,"3SJ";#N/A,#N/A,FALSE,"3CJ";#N/A,#N/A,FALSE,"3CN";#N/A,#N/A,FALSE,"3CP";#N/A,#N/A,FALSE,"3A"}</definedName>
    <definedName name="___old5" localSheetId="10" hidden="1">{#N/A,#N/A,FALSE,"Summary";#N/A,#N/A,FALSE,"3TJ";#N/A,#N/A,FALSE,"3TN";#N/A,#N/A,FALSE,"3TP";#N/A,#N/A,FALSE,"3SJ";#N/A,#N/A,FALSE,"3CJ";#N/A,#N/A,FALSE,"3CN";#N/A,#N/A,FALSE,"3CP";#N/A,#N/A,FALSE,"3A"}</definedName>
    <definedName name="___old5" localSheetId="3" hidden="1">{#N/A,#N/A,FALSE,"Summary";#N/A,#N/A,FALSE,"3TJ";#N/A,#N/A,FALSE,"3TN";#N/A,#N/A,FALSE,"3TP";#N/A,#N/A,FALSE,"3SJ";#N/A,#N/A,FALSE,"3CJ";#N/A,#N/A,FALSE,"3CN";#N/A,#N/A,FALSE,"3CP";#N/A,#N/A,FALSE,"3A"}</definedName>
    <definedName name="___old5" hidden="1">{#N/A,#N/A,FALSE,"Summary";#N/A,#N/A,FALSE,"3TJ";#N/A,#N/A,FALSE,"3TN";#N/A,#N/A,FALSE,"3TP";#N/A,#N/A,FALSE,"3SJ";#N/A,#N/A,FALSE,"3CJ";#N/A,#N/A,FALSE,"3CN";#N/A,#N/A,FALSE,"3CP";#N/A,#N/A,FALSE,"3A"}</definedName>
    <definedName name="___old7" localSheetId="2" hidden="1">{#N/A,#N/A,FALSE,"Summary";#N/A,#N/A,FALSE,"3TJ";#N/A,#N/A,FALSE,"3TN";#N/A,#N/A,FALSE,"3TP";#N/A,#N/A,FALSE,"3SJ";#N/A,#N/A,FALSE,"3CJ";#N/A,#N/A,FALSE,"3CN";#N/A,#N/A,FALSE,"3CP";#N/A,#N/A,FALSE,"3A"}</definedName>
    <definedName name="___old7" localSheetId="10" hidden="1">{#N/A,#N/A,FALSE,"Summary";#N/A,#N/A,FALSE,"3TJ";#N/A,#N/A,FALSE,"3TN";#N/A,#N/A,FALSE,"3TP";#N/A,#N/A,FALSE,"3SJ";#N/A,#N/A,FALSE,"3CJ";#N/A,#N/A,FALSE,"3CN";#N/A,#N/A,FALSE,"3CP";#N/A,#N/A,FALSE,"3A"}</definedName>
    <definedName name="___old7" localSheetId="3" hidden="1">{#N/A,#N/A,FALSE,"Summary";#N/A,#N/A,FALSE,"3TJ";#N/A,#N/A,FALSE,"3TN";#N/A,#N/A,FALSE,"3TP";#N/A,#N/A,FALSE,"3SJ";#N/A,#N/A,FALSE,"3CJ";#N/A,#N/A,FALSE,"3CN";#N/A,#N/A,FALSE,"3CP";#N/A,#N/A,FALSE,"3A"}</definedName>
    <definedName name="___old7" hidden="1">{#N/A,#N/A,FALSE,"Summary";#N/A,#N/A,FALSE,"3TJ";#N/A,#N/A,FALSE,"3TN";#N/A,#N/A,FALSE,"3TP";#N/A,#N/A,FALSE,"3SJ";#N/A,#N/A,FALSE,"3CJ";#N/A,#N/A,FALSE,"3CN";#N/A,#N/A,FALSE,"3CP";#N/A,#N/A,FALSE,"3A"}</definedName>
    <definedName name="__old3" localSheetId="2" hidden="1">{#N/A,#N/A,FALSE,"Summary";#N/A,#N/A,FALSE,"3TJ";#N/A,#N/A,FALSE,"3TN";#N/A,#N/A,FALSE,"3TP";#N/A,#N/A,FALSE,"3SJ";#N/A,#N/A,FALSE,"3CJ";#N/A,#N/A,FALSE,"3CN";#N/A,#N/A,FALSE,"3CP";#N/A,#N/A,FALSE,"3A"}</definedName>
    <definedName name="__old3" localSheetId="10" hidden="1">{#N/A,#N/A,FALSE,"Summary";#N/A,#N/A,FALSE,"3TJ";#N/A,#N/A,FALSE,"3TN";#N/A,#N/A,FALSE,"3TP";#N/A,#N/A,FALSE,"3SJ";#N/A,#N/A,FALSE,"3CJ";#N/A,#N/A,FALSE,"3CN";#N/A,#N/A,FALSE,"3CP";#N/A,#N/A,FALSE,"3A"}</definedName>
    <definedName name="__old3" localSheetId="3" hidden="1">{#N/A,#N/A,FALSE,"Summary";#N/A,#N/A,FALSE,"3TJ";#N/A,#N/A,FALSE,"3TN";#N/A,#N/A,FALSE,"3TP";#N/A,#N/A,FALSE,"3SJ";#N/A,#N/A,FALSE,"3CJ";#N/A,#N/A,FALSE,"3CN";#N/A,#N/A,FALSE,"3CP";#N/A,#N/A,FALSE,"3A"}</definedName>
    <definedName name="__old3" hidden="1">{#N/A,#N/A,FALSE,"Summary";#N/A,#N/A,FALSE,"3TJ";#N/A,#N/A,FALSE,"3TN";#N/A,#N/A,FALSE,"3TP";#N/A,#N/A,FALSE,"3SJ";#N/A,#N/A,FALSE,"3CJ";#N/A,#N/A,FALSE,"3CN";#N/A,#N/A,FALSE,"3CP";#N/A,#N/A,FALSE,"3A"}</definedName>
    <definedName name="__old5" localSheetId="2" hidden="1">{#N/A,#N/A,FALSE,"Summary";#N/A,#N/A,FALSE,"3TJ";#N/A,#N/A,FALSE,"3TN";#N/A,#N/A,FALSE,"3TP";#N/A,#N/A,FALSE,"3SJ";#N/A,#N/A,FALSE,"3CJ";#N/A,#N/A,FALSE,"3CN";#N/A,#N/A,FALSE,"3CP";#N/A,#N/A,FALSE,"3A"}</definedName>
    <definedName name="__old5" localSheetId="10" hidden="1">{#N/A,#N/A,FALSE,"Summary";#N/A,#N/A,FALSE,"3TJ";#N/A,#N/A,FALSE,"3TN";#N/A,#N/A,FALSE,"3TP";#N/A,#N/A,FALSE,"3SJ";#N/A,#N/A,FALSE,"3CJ";#N/A,#N/A,FALSE,"3CN";#N/A,#N/A,FALSE,"3CP";#N/A,#N/A,FALSE,"3A"}</definedName>
    <definedName name="__old5" localSheetId="3" hidden="1">{#N/A,#N/A,FALSE,"Summary";#N/A,#N/A,FALSE,"3TJ";#N/A,#N/A,FALSE,"3TN";#N/A,#N/A,FALSE,"3TP";#N/A,#N/A,FALSE,"3SJ";#N/A,#N/A,FALSE,"3CJ";#N/A,#N/A,FALSE,"3CN";#N/A,#N/A,FALSE,"3CP";#N/A,#N/A,FALSE,"3A"}</definedName>
    <definedName name="__old5" hidden="1">{#N/A,#N/A,FALSE,"Summary";#N/A,#N/A,FALSE,"3TJ";#N/A,#N/A,FALSE,"3TN";#N/A,#N/A,FALSE,"3TP";#N/A,#N/A,FALSE,"3SJ";#N/A,#N/A,FALSE,"3CJ";#N/A,#N/A,FALSE,"3CN";#N/A,#N/A,FALSE,"3CP";#N/A,#N/A,FALSE,"3A"}</definedName>
    <definedName name="__old7" localSheetId="2" hidden="1">{#N/A,#N/A,FALSE,"Summary";#N/A,#N/A,FALSE,"3TJ";#N/A,#N/A,FALSE,"3TN";#N/A,#N/A,FALSE,"3TP";#N/A,#N/A,FALSE,"3SJ";#N/A,#N/A,FALSE,"3CJ";#N/A,#N/A,FALSE,"3CN";#N/A,#N/A,FALSE,"3CP";#N/A,#N/A,FALSE,"3A"}</definedName>
    <definedName name="__old7" localSheetId="10" hidden="1">{#N/A,#N/A,FALSE,"Summary";#N/A,#N/A,FALSE,"3TJ";#N/A,#N/A,FALSE,"3TN";#N/A,#N/A,FALSE,"3TP";#N/A,#N/A,FALSE,"3SJ";#N/A,#N/A,FALSE,"3CJ";#N/A,#N/A,FALSE,"3CN";#N/A,#N/A,FALSE,"3CP";#N/A,#N/A,FALSE,"3A"}</definedName>
    <definedName name="__old7" localSheetId="3" hidden="1">{#N/A,#N/A,FALSE,"Summary";#N/A,#N/A,FALSE,"3TJ";#N/A,#N/A,FALSE,"3TN";#N/A,#N/A,FALSE,"3TP";#N/A,#N/A,FALSE,"3SJ";#N/A,#N/A,FALSE,"3CJ";#N/A,#N/A,FALSE,"3CN";#N/A,#N/A,FALSE,"3CP";#N/A,#N/A,FALSE,"3A"}</definedName>
    <definedName name="__old7" hidden="1">{#N/A,#N/A,FALSE,"Summary";#N/A,#N/A,FALSE,"3TJ";#N/A,#N/A,FALSE,"3TN";#N/A,#N/A,FALSE,"3TP";#N/A,#N/A,FALSE,"3SJ";#N/A,#N/A,FALSE,"3CJ";#N/A,#N/A,FALSE,"3CN";#N/A,#N/A,FALSE,"3CP";#N/A,#N/A,FALSE,"3A"}</definedName>
    <definedName name="_Fill" localSheetId="2" hidden="1">'[1]#REF'!#REF!</definedName>
    <definedName name="_Fill" localSheetId="10" hidden="1">'[1]#REF'!#REF!</definedName>
    <definedName name="_Fill" localSheetId="3" hidden="1">'[1]#REF'!#REF!</definedName>
    <definedName name="_Fill" hidden="1">'[1]#REF'!#REF!</definedName>
    <definedName name="_Key1" hidden="1">'[2]TAX-TIANJIN'!$C$12</definedName>
    <definedName name="_Order1" hidden="1">255</definedName>
    <definedName name="_Order2" hidden="1">255</definedName>
    <definedName name="_Sort" hidden="1">'[2]TAX-TIANJIN'!$A$11:$D$12</definedName>
    <definedName name="ab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ffff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ff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ff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vbgf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bgf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bgf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ee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f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dfg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dfg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dg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dg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fg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fg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ss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ss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g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hggg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HTML_CodePage" hidden="1">1252</definedName>
    <definedName name="HTML_Control" localSheetId="2" hidden="1">{"'Appendix 3 Currency'!$A$1:$U$96"}</definedName>
    <definedName name="HTML_Control" localSheetId="10" hidden="1">{"'Appendix 3 Currency'!$A$1:$U$96"}</definedName>
    <definedName name="HTML_Control" localSheetId="3" hidden="1">{"'Appendix 3 Currency'!$A$1:$U$96"}</definedName>
    <definedName name="HTML_Control" hidden="1">{"'Appendix 3 Currency'!$A$1:$U$96"}</definedName>
    <definedName name="HTML_Description" hidden="1">""</definedName>
    <definedName name="HTML_Email" hidden="1">""</definedName>
    <definedName name="HTML_Header" hidden="1">"Appendix 3 Currency"</definedName>
    <definedName name="HTML_LastUpdate" hidden="1">"2/2/99"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"Q:\zteve\html\Files\cashflow.htm"</definedName>
    <definedName name="HTML_Title" hidden="1">"Cash Flow Form"</definedName>
    <definedName name="jh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k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LKL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nn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xlnm.Print_Area" localSheetId="10">'7.CO&amp;Trends'!$A$1:$F$24</definedName>
    <definedName name="_xlnm.Print_Area" localSheetId="1">A.CoverPage!$A$1:$BF$100</definedName>
    <definedName name="_xlnm.Print_Area" localSheetId="0">'Dashboard  (2)'!$A$1:$AQ$88</definedName>
    <definedName name="_xlnm.Print_Titles" localSheetId="1">A.CoverPage!$1:$1</definedName>
    <definedName name="rr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carce" localSheetId="2" hidden="1">{#N/A,#N/A,FALSE,"Summary";#N/A,#N/A,FALSE,"3TJ";#N/A,#N/A,FALSE,"3TN";#N/A,#N/A,FALSE,"3TP";#N/A,#N/A,FALSE,"3SJ";#N/A,#N/A,FALSE,"3CJ";#N/A,#N/A,FALSE,"3CN";#N/A,#N/A,FALSE,"3CP";#N/A,#N/A,FALSE,"3A"}</definedName>
    <definedName name="scarce" localSheetId="10" hidden="1">{#N/A,#N/A,FALSE,"Summary";#N/A,#N/A,FALSE,"3TJ";#N/A,#N/A,FALSE,"3TN";#N/A,#N/A,FALSE,"3TP";#N/A,#N/A,FALSE,"3SJ";#N/A,#N/A,FALSE,"3CJ";#N/A,#N/A,FALSE,"3CN";#N/A,#N/A,FALSE,"3CP";#N/A,#N/A,FALSE,"3A"}</definedName>
    <definedName name="scarce" localSheetId="3" hidden="1">{#N/A,#N/A,FALSE,"Summary";#N/A,#N/A,FALSE,"3TJ";#N/A,#N/A,FALSE,"3TN";#N/A,#N/A,FALSE,"3TP";#N/A,#N/A,FALSE,"3SJ";#N/A,#N/A,FALSE,"3CJ";#N/A,#N/A,FALSE,"3CN";#N/A,#N/A,FALSE,"3CP";#N/A,#N/A,FALSE,"3A"}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d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ervices2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localSheetId="1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localSheetId="3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fff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fff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fff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hhh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hhh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hhh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test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st" localSheetId="1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st" localSheetId="3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uj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Variation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ariation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ariation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all.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localSheetId="1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localSheetId="3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localSheetId="2" hidden="1">{#N/A,#N/A,FALSE,"Summary";#N/A,#N/A,FALSE,"3TJ";#N/A,#N/A,FALSE,"3TN";#N/A,#N/A,FALSE,"3TP";#N/A,#N/A,FALSE,"3SJ";#N/A,#N/A,FALSE,"3CJ";#N/A,#N/A,FALSE,"3CN";#N/A,#N/A,FALSE,"3CP";#N/A,#N/A,FALSE,"3A"}</definedName>
    <definedName name="wrn.all._.lines." localSheetId="10" hidden="1">{#N/A,#N/A,FALSE,"Summary";#N/A,#N/A,FALSE,"3TJ";#N/A,#N/A,FALSE,"3TN";#N/A,#N/A,FALSE,"3TP";#N/A,#N/A,FALSE,"3SJ";#N/A,#N/A,FALSE,"3CJ";#N/A,#N/A,FALSE,"3CN";#N/A,#N/A,FALSE,"3CP";#N/A,#N/A,FALSE,"3A"}</definedName>
    <definedName name="wrn.all._.lines." localSheetId="3" hidden="1">{#N/A,#N/A,FALSE,"Summary";#N/A,#N/A,FALSE,"3TJ";#N/A,#N/A,FALSE,"3TN";#N/A,#N/A,FALSE,"3TP";#N/A,#N/A,FALSE,"3SJ";#N/A,#N/A,FALSE,"3CJ";#N/A,#N/A,FALSE,"3CN";#N/A,#N/A,FALSE,"3CP";#N/A,#N/A,FALSE,"3A"}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COST_SHEETS." localSheetId="2" hidden="1">{#N/A,#N/A,FALSE,"WBS 1.06";#N/A,#N/A,FALSE,"WBS 1.14";#N/A,#N/A,FALSE,"WBS 1.17";#N/A,#N/A,FALSE,"WBS 1.18"}</definedName>
    <definedName name="wrn.COST_SHEETS." localSheetId="10" hidden="1">{#N/A,#N/A,FALSE,"WBS 1.06";#N/A,#N/A,FALSE,"WBS 1.14";#N/A,#N/A,FALSE,"WBS 1.17";#N/A,#N/A,FALSE,"WBS 1.18"}</definedName>
    <definedName name="wrn.COST_SHEETS." localSheetId="3" hidden="1">{#N/A,#N/A,FALSE,"WBS 1.06";#N/A,#N/A,FALSE,"WBS 1.14";#N/A,#N/A,FALSE,"WBS 1.17";#N/A,#N/A,FALSE,"WBS 1.18"}</definedName>
    <definedName name="wrn.COST_SHEETS." hidden="1">{#N/A,#N/A,FALSE,"WBS 1.06";#N/A,#N/A,FALSE,"WBS 1.14";#N/A,#N/A,FALSE,"WBS 1.17";#N/A,#N/A,FALSE,"WBS 1.18"}</definedName>
    <definedName name="wrn.PrintallD.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D.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D.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intallG.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intallG.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struckgi." localSheetId="2" hidden="1">{#N/A,#N/A,TRUE,"arnitower";#N/A,#N/A,TRUE,"arnigarage "}</definedName>
    <definedName name="wrn.struckgi." localSheetId="10" hidden="1">{#N/A,#N/A,TRUE,"arnitower";#N/A,#N/A,TRUE,"arnigarage "}</definedName>
    <definedName name="wrn.struckgi." localSheetId="3" hidden="1">{#N/A,#N/A,TRUE,"arnitower";#N/A,#N/A,TRUE,"arnigarage "}</definedName>
    <definedName name="wrn.struckgi." hidden="1">{#N/A,#N/A,TRUE,"arnitower";#N/A,#N/A,TRUE,"arnigarage "}</definedName>
    <definedName name="xc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se" localSheetId="2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" localSheetId="1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" localSheetId="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z" localSheetId="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" localSheetId="1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" localSheetId="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28" l="1"/>
  <c r="D18" i="28"/>
  <c r="E11" i="28"/>
  <c r="D11" i="28"/>
  <c r="A5" i="28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D6" i="7"/>
  <c r="C6" i="7"/>
  <c r="E12" i="17"/>
  <c r="D12" i="17"/>
  <c r="L3" i="20"/>
  <c r="D19" i="24"/>
  <c r="E19" i="24" s="1"/>
  <c r="F19" i="24" s="1"/>
  <c r="G19" i="24" s="1"/>
  <c r="H19" i="24" s="1"/>
  <c r="I19" i="24" s="1"/>
  <c r="J19" i="24" s="1"/>
  <c r="K19" i="24" s="1"/>
  <c r="L19" i="24" s="1"/>
  <c r="M19" i="24" s="1"/>
  <c r="N19" i="24" s="1"/>
  <c r="O19" i="24" s="1"/>
  <c r="P19" i="24" s="1"/>
  <c r="Q19" i="24" s="1"/>
  <c r="R19" i="24" s="1"/>
  <c r="S19" i="24" s="1"/>
  <c r="T19" i="24" s="1"/>
  <c r="U19" i="24" s="1"/>
  <c r="V19" i="24" s="1"/>
  <c r="V17" i="24"/>
  <c r="U17" i="24"/>
  <c r="T17" i="24"/>
  <c r="S17" i="24"/>
  <c r="R17" i="24"/>
  <c r="Q17" i="24"/>
  <c r="P17" i="24"/>
  <c r="O17" i="24"/>
  <c r="N17" i="24"/>
  <c r="M17" i="24"/>
  <c r="M7" i="24" s="1"/>
  <c r="L17" i="24"/>
  <c r="L7" i="24" s="1"/>
  <c r="K17" i="24"/>
  <c r="K7" i="24" s="1"/>
  <c r="J17" i="24"/>
  <c r="I17" i="24"/>
  <c r="I7" i="24" s="1"/>
  <c r="H17" i="24"/>
  <c r="H7" i="24" s="1"/>
  <c r="G17" i="24"/>
  <c r="F17" i="24"/>
  <c r="D17" i="24"/>
  <c r="D7" i="24" s="1"/>
  <c r="C15" i="24"/>
  <c r="D15" i="24" s="1"/>
  <c r="E15" i="24" s="1"/>
  <c r="F15" i="24" s="1"/>
  <c r="G15" i="24" s="1"/>
  <c r="H15" i="24" s="1"/>
  <c r="I15" i="24" s="1"/>
  <c r="J15" i="24" s="1"/>
  <c r="K15" i="24" s="1"/>
  <c r="L15" i="24" s="1"/>
  <c r="M15" i="24" s="1"/>
  <c r="N15" i="24" s="1"/>
  <c r="N8" i="24"/>
  <c r="M8" i="24"/>
  <c r="L8" i="24"/>
  <c r="K8" i="24"/>
  <c r="J8" i="24"/>
  <c r="I8" i="24"/>
  <c r="H8" i="24"/>
  <c r="G8" i="24"/>
  <c r="F8" i="24"/>
  <c r="E8" i="24"/>
  <c r="D8" i="24"/>
  <c r="N7" i="24"/>
  <c r="J7" i="24"/>
  <c r="G7" i="24"/>
  <c r="F7" i="24"/>
  <c r="E7" i="24"/>
  <c r="M12" i="17"/>
  <c r="O12" i="17" s="1"/>
  <c r="I12" i="17"/>
  <c r="L12" i="17" s="1"/>
  <c r="BK97" i="7"/>
  <c r="AL97" i="7"/>
  <c r="AM97" i="7" s="1"/>
  <c r="AN97" i="7" s="1"/>
  <c r="AO97" i="7" s="1"/>
  <c r="AP97" i="7" s="1"/>
  <c r="AQ97" i="7" s="1"/>
  <c r="AR97" i="7" s="1"/>
  <c r="AS97" i="7" s="1"/>
  <c r="AT97" i="7" s="1"/>
  <c r="AU97" i="7" s="1"/>
  <c r="AV97" i="7" s="1"/>
  <c r="AW97" i="7" s="1"/>
  <c r="AX97" i="7" s="1"/>
  <c r="AY97" i="7" s="1"/>
  <c r="AZ97" i="7" s="1"/>
  <c r="BA97" i="7" s="1"/>
  <c r="BB97" i="7" s="1"/>
  <c r="BC97" i="7" s="1"/>
  <c r="BD97" i="7" s="1"/>
  <c r="BE97" i="7" s="1"/>
  <c r="BF97" i="7" s="1"/>
  <c r="BG97" i="7" s="1"/>
  <c r="BH97" i="7" s="1"/>
  <c r="F97" i="7"/>
  <c r="G97" i="7" s="1"/>
  <c r="H97" i="7" s="1"/>
  <c r="I97" i="7" s="1"/>
  <c r="J97" i="7" s="1"/>
  <c r="K97" i="7" s="1"/>
  <c r="L97" i="7" s="1"/>
  <c r="M97" i="7" s="1"/>
  <c r="N97" i="7"/>
  <c r="O97" i="7" s="1"/>
  <c r="P97" i="7" s="1"/>
  <c r="Q97" i="7" s="1"/>
  <c r="R97" i="7" s="1"/>
  <c r="S97" i="7" s="1"/>
  <c r="T97" i="7" s="1"/>
  <c r="U97" i="7" s="1"/>
  <c r="V97" i="7" s="1"/>
  <c r="W97" i="7" s="1"/>
  <c r="X97" i="7" s="1"/>
  <c r="Y97" i="7" s="1"/>
  <c r="Z97" i="7" s="1"/>
  <c r="AA97" i="7" s="1"/>
  <c r="AB97" i="7" s="1"/>
  <c r="AC97" i="7" s="1"/>
  <c r="AD97" i="7" s="1"/>
  <c r="AE97" i="7" s="1"/>
  <c r="AF97" i="7" s="1"/>
  <c r="AG97" i="7" s="1"/>
  <c r="AH97" i="7" s="1"/>
  <c r="AI97" i="7" s="1"/>
  <c r="AJ97" i="7" s="1"/>
  <c r="AK97" i="7" s="1"/>
  <c r="BK96" i="7"/>
  <c r="AL96" i="7"/>
  <c r="AM96" i="7"/>
  <c r="AN96" i="7" s="1"/>
  <c r="AO96" i="7" s="1"/>
  <c r="AP96" i="7" s="1"/>
  <c r="AQ96" i="7" s="1"/>
  <c r="AR96" i="7" s="1"/>
  <c r="AS96" i="7" s="1"/>
  <c r="AT96" i="7" s="1"/>
  <c r="AU96" i="7" s="1"/>
  <c r="AV96" i="7" s="1"/>
  <c r="AW96" i="7" s="1"/>
  <c r="AX96" i="7" s="1"/>
  <c r="AY96" i="7" s="1"/>
  <c r="AZ96" i="7" s="1"/>
  <c r="BA96" i="7" s="1"/>
  <c r="BB96" i="7" s="1"/>
  <c r="BC96" i="7" s="1"/>
  <c r="BD96" i="7" s="1"/>
  <c r="BE96" i="7" s="1"/>
  <c r="BF96" i="7" s="1"/>
  <c r="BG96" i="7" s="1"/>
  <c r="BH96" i="7" s="1"/>
  <c r="BK95" i="7"/>
  <c r="AL95" i="7"/>
  <c r="AM95" i="7" s="1"/>
  <c r="AN95" i="7" s="1"/>
  <c r="AO95" i="7" s="1"/>
  <c r="AP95" i="7" s="1"/>
  <c r="AQ95" i="7" s="1"/>
  <c r="AR95" i="7" s="1"/>
  <c r="AS95" i="7" s="1"/>
  <c r="AT95" i="7" s="1"/>
  <c r="AU95" i="7" s="1"/>
  <c r="AV95" i="7" s="1"/>
  <c r="AW95" i="7" s="1"/>
  <c r="AX95" i="7" s="1"/>
  <c r="AY95" i="7" s="1"/>
  <c r="AZ95" i="7" s="1"/>
  <c r="BA95" i="7" s="1"/>
  <c r="BB95" i="7" s="1"/>
  <c r="BC95" i="7" s="1"/>
  <c r="BD95" i="7" s="1"/>
  <c r="BE95" i="7" s="1"/>
  <c r="BF95" i="7" s="1"/>
  <c r="BG95" i="7" s="1"/>
  <c r="BH95" i="7" s="1"/>
  <c r="F95" i="7"/>
  <c r="G95" i="7" s="1"/>
  <c r="H95" i="7" s="1"/>
  <c r="I95" i="7"/>
  <c r="J95" i="7" s="1"/>
  <c r="K95" i="7" s="1"/>
  <c r="L95" i="7" s="1"/>
  <c r="M95" i="7" s="1"/>
  <c r="N95" i="7" s="1"/>
  <c r="O95" i="7" s="1"/>
  <c r="P95" i="7" s="1"/>
  <c r="Q95" i="7" s="1"/>
  <c r="R95" i="7" s="1"/>
  <c r="S95" i="7" s="1"/>
  <c r="T95" i="7" s="1"/>
  <c r="U95" i="7" s="1"/>
  <c r="V95" i="7" s="1"/>
  <c r="W95" i="7" s="1"/>
  <c r="X95" i="7" s="1"/>
  <c r="Y95" i="7" s="1"/>
  <c r="Z95" i="7" s="1"/>
  <c r="AA95" i="7" s="1"/>
  <c r="AB95" i="7" s="1"/>
  <c r="AC95" i="7" s="1"/>
  <c r="AD95" i="7" s="1"/>
  <c r="AE95" i="7" s="1"/>
  <c r="AF95" i="7" s="1"/>
  <c r="AG95" i="7" s="1"/>
  <c r="AH95" i="7" s="1"/>
  <c r="AI95" i="7" s="1"/>
  <c r="AJ95" i="7" s="1"/>
  <c r="AK95" i="7" s="1"/>
  <c r="BK94" i="7"/>
  <c r="AL94" i="7"/>
  <c r="AM94" i="7" s="1"/>
  <c r="AN94" i="7" s="1"/>
  <c r="AO94" i="7" s="1"/>
  <c r="AP94" i="7" s="1"/>
  <c r="AQ94" i="7" s="1"/>
  <c r="AR94" i="7" s="1"/>
  <c r="AS94" i="7" s="1"/>
  <c r="AT94" i="7" s="1"/>
  <c r="AU94" i="7" s="1"/>
  <c r="AV94" i="7" s="1"/>
  <c r="AW94" i="7" s="1"/>
  <c r="AX94" i="7" s="1"/>
  <c r="AY94" i="7" s="1"/>
  <c r="AZ94" i="7" s="1"/>
  <c r="BA94" i="7" s="1"/>
  <c r="BB94" i="7" s="1"/>
  <c r="BC94" i="7" s="1"/>
  <c r="BD94" i="7" s="1"/>
  <c r="BE94" i="7" s="1"/>
  <c r="BF94" i="7" s="1"/>
  <c r="BG94" i="7" s="1"/>
  <c r="BH94" i="7" s="1"/>
  <c r="F94" i="7"/>
  <c r="G94" i="7" s="1"/>
  <c r="H94" i="7" s="1"/>
  <c r="I94" i="7" s="1"/>
  <c r="J94" i="7" s="1"/>
  <c r="K94" i="7" s="1"/>
  <c r="L94" i="7" s="1"/>
  <c r="M94" i="7"/>
  <c r="N94" i="7" s="1"/>
  <c r="O94" i="7" s="1"/>
  <c r="P94" i="7" s="1"/>
  <c r="Q94" i="7" s="1"/>
  <c r="R94" i="7" s="1"/>
  <c r="S94" i="7" s="1"/>
  <c r="T94" i="7" s="1"/>
  <c r="U94" i="7" s="1"/>
  <c r="V94" i="7" s="1"/>
  <c r="W94" i="7" s="1"/>
  <c r="X94" i="7" s="1"/>
  <c r="Y94" i="7" s="1"/>
  <c r="Z94" i="7" s="1"/>
  <c r="AA94" i="7" s="1"/>
  <c r="AB94" i="7" s="1"/>
  <c r="AC94" i="7" s="1"/>
  <c r="AD94" i="7" s="1"/>
  <c r="AE94" i="7" s="1"/>
  <c r="AF94" i="7" s="1"/>
  <c r="AG94" i="7" s="1"/>
  <c r="AH94" i="7" s="1"/>
  <c r="AI94" i="7" s="1"/>
  <c r="AJ94" i="7" s="1"/>
  <c r="AK94" i="7" s="1"/>
  <c r="BK93" i="7"/>
  <c r="AL93" i="7"/>
  <c r="AM93" i="7" s="1"/>
  <c r="AN93" i="7" s="1"/>
  <c r="AO93" i="7" s="1"/>
  <c r="AP93" i="7" s="1"/>
  <c r="AQ93" i="7" s="1"/>
  <c r="AR93" i="7" s="1"/>
  <c r="AS93" i="7" s="1"/>
  <c r="AT93" i="7" s="1"/>
  <c r="AU93" i="7" s="1"/>
  <c r="AV93" i="7" s="1"/>
  <c r="AW93" i="7" s="1"/>
  <c r="AX93" i="7" s="1"/>
  <c r="AY93" i="7" s="1"/>
  <c r="AZ93" i="7" s="1"/>
  <c r="BA93" i="7" s="1"/>
  <c r="BB93" i="7" s="1"/>
  <c r="BC93" i="7" s="1"/>
  <c r="BD93" i="7" s="1"/>
  <c r="BE93" i="7" s="1"/>
  <c r="BF93" i="7" s="1"/>
  <c r="BG93" i="7" s="1"/>
  <c r="BH93" i="7" s="1"/>
  <c r="F93" i="7"/>
  <c r="G93" i="7" s="1"/>
  <c r="H93" i="7" s="1"/>
  <c r="I93" i="7"/>
  <c r="J93" i="7" s="1"/>
  <c r="K93" i="7" s="1"/>
  <c r="L93" i="7" s="1"/>
  <c r="M93" i="7" s="1"/>
  <c r="N93" i="7"/>
  <c r="O93" i="7" s="1"/>
  <c r="P93" i="7" s="1"/>
  <c r="Q93" i="7" s="1"/>
  <c r="R93" i="7" s="1"/>
  <c r="S93" i="7" s="1"/>
  <c r="T93" i="7" s="1"/>
  <c r="U93" i="7" s="1"/>
  <c r="V93" i="7" s="1"/>
  <c r="W93" i="7" s="1"/>
  <c r="X93" i="7" s="1"/>
  <c r="Y93" i="7" s="1"/>
  <c r="Z93" i="7" s="1"/>
  <c r="AA93" i="7" s="1"/>
  <c r="AB93" i="7" s="1"/>
  <c r="AC93" i="7" s="1"/>
  <c r="AD93" i="7" s="1"/>
  <c r="AE93" i="7" s="1"/>
  <c r="AF93" i="7" s="1"/>
  <c r="AG93" i="7" s="1"/>
  <c r="AH93" i="7" s="1"/>
  <c r="AI93" i="7" s="1"/>
  <c r="AJ93" i="7" s="1"/>
  <c r="AK93" i="7" s="1"/>
  <c r="BK92" i="7"/>
  <c r="AL92" i="7"/>
  <c r="AM92" i="7" s="1"/>
  <c r="AN92" i="7" s="1"/>
  <c r="AO92" i="7" s="1"/>
  <c r="AP92" i="7" s="1"/>
  <c r="AQ92" i="7" s="1"/>
  <c r="AR92" i="7" s="1"/>
  <c r="AS92" i="7" s="1"/>
  <c r="AT92" i="7" s="1"/>
  <c r="AU92" i="7" s="1"/>
  <c r="AV92" i="7" s="1"/>
  <c r="AW92" i="7" s="1"/>
  <c r="AX92" i="7" s="1"/>
  <c r="AY92" i="7" s="1"/>
  <c r="AZ92" i="7" s="1"/>
  <c r="BA92" i="7" s="1"/>
  <c r="BB92" i="7" s="1"/>
  <c r="BC92" i="7" s="1"/>
  <c r="BD92" i="7" s="1"/>
  <c r="BE92" i="7" s="1"/>
  <c r="BF92" i="7" s="1"/>
  <c r="BG92" i="7" s="1"/>
  <c r="BH92" i="7" s="1"/>
  <c r="F92" i="7"/>
  <c r="G92" i="7" s="1"/>
  <c r="H92" i="7" s="1"/>
  <c r="I92" i="7" s="1"/>
  <c r="J92" i="7" s="1"/>
  <c r="K92" i="7" s="1"/>
  <c r="L92" i="7" s="1"/>
  <c r="M92" i="7" s="1"/>
  <c r="N92" i="7" s="1"/>
  <c r="O92" i="7" s="1"/>
  <c r="P92" i="7" s="1"/>
  <c r="Q92" i="7" s="1"/>
  <c r="R92" i="7" s="1"/>
  <c r="S92" i="7" s="1"/>
  <c r="T92" i="7" s="1"/>
  <c r="U92" i="7" s="1"/>
  <c r="V92" i="7" s="1"/>
  <c r="W92" i="7" s="1"/>
  <c r="X92" i="7" s="1"/>
  <c r="Y92" i="7" s="1"/>
  <c r="Z92" i="7" s="1"/>
  <c r="AA92" i="7" s="1"/>
  <c r="AB92" i="7" s="1"/>
  <c r="AC92" i="7" s="1"/>
  <c r="AD92" i="7" s="1"/>
  <c r="AE92" i="7" s="1"/>
  <c r="AF92" i="7" s="1"/>
  <c r="AG92" i="7" s="1"/>
  <c r="AH92" i="7" s="1"/>
  <c r="AI92" i="7" s="1"/>
  <c r="AJ92" i="7" s="1"/>
  <c r="AK92" i="7" s="1"/>
  <c r="BK91" i="7"/>
  <c r="AL91" i="7"/>
  <c r="AM91" i="7"/>
  <c r="AN91" i="7" s="1"/>
  <c r="AO91" i="7" s="1"/>
  <c r="AP91" i="7" s="1"/>
  <c r="AQ91" i="7" s="1"/>
  <c r="AR91" i="7"/>
  <c r="AS91" i="7" s="1"/>
  <c r="AT91" i="7" s="1"/>
  <c r="AU91" i="7" s="1"/>
  <c r="AV91" i="7" s="1"/>
  <c r="AW91" i="7" s="1"/>
  <c r="AX91" i="7" s="1"/>
  <c r="AY91" i="7" s="1"/>
  <c r="AZ91" i="7" s="1"/>
  <c r="BA91" i="7" s="1"/>
  <c r="BB91" i="7" s="1"/>
  <c r="BC91" i="7" s="1"/>
  <c r="BD91" i="7" s="1"/>
  <c r="BE91" i="7" s="1"/>
  <c r="BF91" i="7" s="1"/>
  <c r="BG91" i="7" s="1"/>
  <c r="BH91" i="7" s="1"/>
  <c r="F91" i="7"/>
  <c r="G91" i="7" s="1"/>
  <c r="H91" i="7" s="1"/>
  <c r="I91" i="7" s="1"/>
  <c r="J91" i="7" s="1"/>
  <c r="K91" i="7" s="1"/>
  <c r="L91" i="7"/>
  <c r="M91" i="7" s="1"/>
  <c r="N91" i="7" s="1"/>
  <c r="O91" i="7" s="1"/>
  <c r="P91" i="7" s="1"/>
  <c r="Q91" i="7" s="1"/>
  <c r="R91" i="7" s="1"/>
  <c r="S91" i="7" s="1"/>
  <c r="T91" i="7" s="1"/>
  <c r="U91" i="7" s="1"/>
  <c r="V91" i="7" s="1"/>
  <c r="W91" i="7" s="1"/>
  <c r="X91" i="7" s="1"/>
  <c r="Y91" i="7" s="1"/>
  <c r="Z91" i="7" s="1"/>
  <c r="AA91" i="7" s="1"/>
  <c r="AB91" i="7" s="1"/>
  <c r="AC91" i="7" s="1"/>
  <c r="AD91" i="7" s="1"/>
  <c r="AE91" i="7" s="1"/>
  <c r="AF91" i="7" s="1"/>
  <c r="AG91" i="7" s="1"/>
  <c r="AH91" i="7" s="1"/>
  <c r="AI91" i="7" s="1"/>
  <c r="AJ91" i="7" s="1"/>
  <c r="AK91" i="7" s="1"/>
  <c r="BK90" i="7"/>
  <c r="AL90" i="7"/>
  <c r="AM90" i="7"/>
  <c r="AN90" i="7" s="1"/>
  <c r="AO90" i="7" s="1"/>
  <c r="AP90" i="7" s="1"/>
  <c r="AQ90" i="7" s="1"/>
  <c r="AR90" i="7" s="1"/>
  <c r="AS90" i="7" s="1"/>
  <c r="AT90" i="7" s="1"/>
  <c r="AU90" i="7" s="1"/>
  <c r="AV90" i="7" s="1"/>
  <c r="AW90" i="7" s="1"/>
  <c r="AX90" i="7" s="1"/>
  <c r="AY90" i="7" s="1"/>
  <c r="AZ90" i="7" s="1"/>
  <c r="BA90" i="7" s="1"/>
  <c r="BB90" i="7" s="1"/>
  <c r="BC90" i="7" s="1"/>
  <c r="BD90" i="7" s="1"/>
  <c r="BE90" i="7" s="1"/>
  <c r="BF90" i="7" s="1"/>
  <c r="BG90" i="7" s="1"/>
  <c r="BH90" i="7" s="1"/>
  <c r="F90" i="7"/>
  <c r="G90" i="7" s="1"/>
  <c r="H90" i="7" s="1"/>
  <c r="I90" i="7" s="1"/>
  <c r="J90" i="7" s="1"/>
  <c r="K90" i="7" s="1"/>
  <c r="L90" i="7" s="1"/>
  <c r="M90" i="7" s="1"/>
  <c r="N90" i="7" s="1"/>
  <c r="O90" i="7" s="1"/>
  <c r="P90" i="7" s="1"/>
  <c r="Q90" i="7" s="1"/>
  <c r="R90" i="7" s="1"/>
  <c r="S90" i="7" s="1"/>
  <c r="T90" i="7" s="1"/>
  <c r="U90" i="7" s="1"/>
  <c r="V90" i="7" s="1"/>
  <c r="W90" i="7" s="1"/>
  <c r="X90" i="7" s="1"/>
  <c r="Y90" i="7" s="1"/>
  <c r="Z90" i="7" s="1"/>
  <c r="AA90" i="7" s="1"/>
  <c r="AB90" i="7" s="1"/>
  <c r="AC90" i="7" s="1"/>
  <c r="AD90" i="7" s="1"/>
  <c r="AE90" i="7" s="1"/>
  <c r="AF90" i="7" s="1"/>
  <c r="AG90" i="7" s="1"/>
  <c r="AH90" i="7" s="1"/>
  <c r="AI90" i="7" s="1"/>
  <c r="AJ90" i="7" s="1"/>
  <c r="AK90" i="7" s="1"/>
  <c r="BK89" i="7"/>
  <c r="AL89" i="7"/>
  <c r="AM89" i="7"/>
  <c r="AN89" i="7" s="1"/>
  <c r="AO89" i="7" s="1"/>
  <c r="AP89" i="7" s="1"/>
  <c r="AQ89" i="7" s="1"/>
  <c r="AR89" i="7" s="1"/>
  <c r="AS89" i="7" s="1"/>
  <c r="AT89" i="7" s="1"/>
  <c r="AU89" i="7" s="1"/>
  <c r="AV89" i="7" s="1"/>
  <c r="AW89" i="7" s="1"/>
  <c r="AX89" i="7" s="1"/>
  <c r="AY89" i="7" s="1"/>
  <c r="AZ89" i="7" s="1"/>
  <c r="BA89" i="7" s="1"/>
  <c r="BB89" i="7" s="1"/>
  <c r="BC89" i="7" s="1"/>
  <c r="BD89" i="7" s="1"/>
  <c r="BE89" i="7" s="1"/>
  <c r="BF89" i="7" s="1"/>
  <c r="BG89" i="7" s="1"/>
  <c r="BH89" i="7" s="1"/>
  <c r="F89" i="7"/>
  <c r="G89" i="7" s="1"/>
  <c r="H89" i="7" s="1"/>
  <c r="I89" i="7" s="1"/>
  <c r="J89" i="7" s="1"/>
  <c r="K89" i="7" s="1"/>
  <c r="L89" i="7" s="1"/>
  <c r="M89" i="7" s="1"/>
  <c r="N89" i="7" s="1"/>
  <c r="O89" i="7" s="1"/>
  <c r="P89" i="7" s="1"/>
  <c r="Q89" i="7" s="1"/>
  <c r="R89" i="7" s="1"/>
  <c r="S89" i="7" s="1"/>
  <c r="T89" i="7" s="1"/>
  <c r="U89" i="7" s="1"/>
  <c r="V89" i="7" s="1"/>
  <c r="W89" i="7" s="1"/>
  <c r="X89" i="7" s="1"/>
  <c r="Y89" i="7" s="1"/>
  <c r="Z89" i="7" s="1"/>
  <c r="AA89" i="7" s="1"/>
  <c r="AB89" i="7" s="1"/>
  <c r="AC89" i="7" s="1"/>
  <c r="AD89" i="7" s="1"/>
  <c r="AE89" i="7" s="1"/>
  <c r="AF89" i="7" s="1"/>
  <c r="AG89" i="7" s="1"/>
  <c r="AH89" i="7" s="1"/>
  <c r="AI89" i="7" s="1"/>
  <c r="AJ89" i="7" s="1"/>
  <c r="AK89" i="7" s="1"/>
  <c r="BK88" i="7"/>
  <c r="AL88" i="7"/>
  <c r="AM88" i="7" s="1"/>
  <c r="AN88" i="7" s="1"/>
  <c r="AO88" i="7" s="1"/>
  <c r="AP88" i="7" s="1"/>
  <c r="AQ88" i="7" s="1"/>
  <c r="AR88" i="7" s="1"/>
  <c r="AS88" i="7" s="1"/>
  <c r="AT88" i="7" s="1"/>
  <c r="AU88" i="7" s="1"/>
  <c r="AV88" i="7" s="1"/>
  <c r="AW88" i="7" s="1"/>
  <c r="AX88" i="7" s="1"/>
  <c r="AY88" i="7" s="1"/>
  <c r="AZ88" i="7" s="1"/>
  <c r="BA88" i="7" s="1"/>
  <c r="BB88" i="7" s="1"/>
  <c r="BC88" i="7" s="1"/>
  <c r="BD88" i="7" s="1"/>
  <c r="BE88" i="7" s="1"/>
  <c r="BF88" i="7" s="1"/>
  <c r="BG88" i="7" s="1"/>
  <c r="BH88" i="7" s="1"/>
  <c r="F88" i="7"/>
  <c r="G88" i="7" s="1"/>
  <c r="H88" i="7"/>
  <c r="I88" i="7"/>
  <c r="J88" i="7" s="1"/>
  <c r="K88" i="7" s="1"/>
  <c r="L88" i="7" s="1"/>
  <c r="M88" i="7" s="1"/>
  <c r="N88" i="7" s="1"/>
  <c r="O88" i="7" s="1"/>
  <c r="P88" i="7" s="1"/>
  <c r="Q88" i="7" s="1"/>
  <c r="R88" i="7" s="1"/>
  <c r="S88" i="7" s="1"/>
  <c r="T88" i="7" s="1"/>
  <c r="U88" i="7" s="1"/>
  <c r="V88" i="7" s="1"/>
  <c r="W88" i="7" s="1"/>
  <c r="X88" i="7" s="1"/>
  <c r="Y88" i="7" s="1"/>
  <c r="Z88" i="7" s="1"/>
  <c r="AA88" i="7" s="1"/>
  <c r="AB88" i="7" s="1"/>
  <c r="AC88" i="7" s="1"/>
  <c r="AD88" i="7" s="1"/>
  <c r="AE88" i="7" s="1"/>
  <c r="AF88" i="7" s="1"/>
  <c r="AG88" i="7" s="1"/>
  <c r="AH88" i="7" s="1"/>
  <c r="AI88" i="7" s="1"/>
  <c r="AJ88" i="7" s="1"/>
  <c r="AK88" i="7" s="1"/>
  <c r="BK87" i="7"/>
  <c r="AL87" i="7"/>
  <c r="AM87" i="7" s="1"/>
  <c r="AN87" i="7" s="1"/>
  <c r="AO87" i="7" s="1"/>
  <c r="AP87" i="7" s="1"/>
  <c r="AQ87" i="7" s="1"/>
  <c r="AR87" i="7" s="1"/>
  <c r="AS87" i="7" s="1"/>
  <c r="AT87" i="7" s="1"/>
  <c r="AU87" i="7" s="1"/>
  <c r="AV87" i="7" s="1"/>
  <c r="AW87" i="7" s="1"/>
  <c r="AX87" i="7" s="1"/>
  <c r="AY87" i="7" s="1"/>
  <c r="AZ87" i="7" s="1"/>
  <c r="BA87" i="7" s="1"/>
  <c r="BB87" i="7" s="1"/>
  <c r="BC87" i="7" s="1"/>
  <c r="BD87" i="7" s="1"/>
  <c r="BE87" i="7" s="1"/>
  <c r="BF87" i="7" s="1"/>
  <c r="BG87" i="7" s="1"/>
  <c r="BH87" i="7" s="1"/>
  <c r="F87" i="7"/>
  <c r="G87" i="7" s="1"/>
  <c r="H87" i="7" s="1"/>
  <c r="I87" i="7" s="1"/>
  <c r="J87" i="7" s="1"/>
  <c r="K87" i="7" s="1"/>
  <c r="L87" i="7" s="1"/>
  <c r="M87" i="7" s="1"/>
  <c r="N87" i="7" s="1"/>
  <c r="O87" i="7" s="1"/>
  <c r="P87" i="7" s="1"/>
  <c r="Q87" i="7" s="1"/>
  <c r="R87" i="7" s="1"/>
  <c r="S87" i="7" s="1"/>
  <c r="T87" i="7" s="1"/>
  <c r="U87" i="7" s="1"/>
  <c r="V87" i="7" s="1"/>
  <c r="W87" i="7" s="1"/>
  <c r="X87" i="7" s="1"/>
  <c r="Y87" i="7" s="1"/>
  <c r="Z87" i="7" s="1"/>
  <c r="AA87" i="7" s="1"/>
  <c r="AB87" i="7" s="1"/>
  <c r="AC87" i="7" s="1"/>
  <c r="AD87" i="7" s="1"/>
  <c r="AE87" i="7" s="1"/>
  <c r="AF87" i="7" s="1"/>
  <c r="AG87" i="7" s="1"/>
  <c r="AH87" i="7" s="1"/>
  <c r="AI87" i="7" s="1"/>
  <c r="AJ87" i="7" s="1"/>
  <c r="AK87" i="7" s="1"/>
  <c r="BK86" i="7"/>
  <c r="AL86" i="7"/>
  <c r="AM86" i="7"/>
  <c r="AN86" i="7" s="1"/>
  <c r="AO86" i="7" s="1"/>
  <c r="AP86" i="7" s="1"/>
  <c r="AQ86" i="7" s="1"/>
  <c r="AR86" i="7" s="1"/>
  <c r="AS86" i="7" s="1"/>
  <c r="AT86" i="7" s="1"/>
  <c r="AU86" i="7" s="1"/>
  <c r="AV86" i="7" s="1"/>
  <c r="AW86" i="7" s="1"/>
  <c r="AX86" i="7" s="1"/>
  <c r="AY86" i="7" s="1"/>
  <c r="AZ86" i="7" s="1"/>
  <c r="BA86" i="7" s="1"/>
  <c r="BB86" i="7" s="1"/>
  <c r="BC86" i="7" s="1"/>
  <c r="BD86" i="7" s="1"/>
  <c r="BE86" i="7" s="1"/>
  <c r="BF86" i="7" s="1"/>
  <c r="BG86" i="7" s="1"/>
  <c r="BH86" i="7" s="1"/>
  <c r="F86" i="7"/>
  <c r="G86" i="7" s="1"/>
  <c r="H86" i="7" s="1"/>
  <c r="I86" i="7"/>
  <c r="J86" i="7" s="1"/>
  <c r="K86" i="7" s="1"/>
  <c r="L86" i="7" s="1"/>
  <c r="M86" i="7" s="1"/>
  <c r="N86" i="7" s="1"/>
  <c r="O86" i="7" s="1"/>
  <c r="P86" i="7" s="1"/>
  <c r="Q86" i="7" s="1"/>
  <c r="R86" i="7" s="1"/>
  <c r="S86" i="7" s="1"/>
  <c r="T86" i="7" s="1"/>
  <c r="U86" i="7" s="1"/>
  <c r="V86" i="7" s="1"/>
  <c r="W86" i="7" s="1"/>
  <c r="X86" i="7" s="1"/>
  <c r="Y86" i="7" s="1"/>
  <c r="Z86" i="7" s="1"/>
  <c r="AA86" i="7" s="1"/>
  <c r="AB86" i="7" s="1"/>
  <c r="AC86" i="7" s="1"/>
  <c r="AD86" i="7" s="1"/>
  <c r="AE86" i="7" s="1"/>
  <c r="AF86" i="7" s="1"/>
  <c r="AG86" i="7" s="1"/>
  <c r="AH86" i="7" s="1"/>
  <c r="AI86" i="7" s="1"/>
  <c r="AJ86" i="7" s="1"/>
  <c r="AK86" i="7" s="1"/>
  <c r="BK85" i="7"/>
  <c r="AL85" i="7"/>
  <c r="AM85" i="7" s="1"/>
  <c r="AN85" i="7" s="1"/>
  <c r="AO85" i="7" s="1"/>
  <c r="AP85" i="7" s="1"/>
  <c r="AQ85" i="7" s="1"/>
  <c r="AR85" i="7" s="1"/>
  <c r="AS85" i="7" s="1"/>
  <c r="AT85" i="7" s="1"/>
  <c r="AU85" i="7" s="1"/>
  <c r="AV85" i="7" s="1"/>
  <c r="AW85" i="7" s="1"/>
  <c r="AX85" i="7" s="1"/>
  <c r="AY85" i="7" s="1"/>
  <c r="AZ85" i="7" s="1"/>
  <c r="BA85" i="7" s="1"/>
  <c r="BB85" i="7" s="1"/>
  <c r="BC85" i="7" s="1"/>
  <c r="BD85" i="7" s="1"/>
  <c r="BE85" i="7" s="1"/>
  <c r="BF85" i="7" s="1"/>
  <c r="BG85" i="7" s="1"/>
  <c r="BH85" i="7" s="1"/>
  <c r="F85" i="7"/>
  <c r="G85" i="7" s="1"/>
  <c r="H85" i="7" s="1"/>
  <c r="I85" i="7" s="1"/>
  <c r="J85" i="7" s="1"/>
  <c r="K85" i="7" s="1"/>
  <c r="L85" i="7" s="1"/>
  <c r="M85" i="7" s="1"/>
  <c r="N85" i="7" s="1"/>
  <c r="O85" i="7" s="1"/>
  <c r="P85" i="7" s="1"/>
  <c r="Q85" i="7" s="1"/>
  <c r="R85" i="7" s="1"/>
  <c r="S85" i="7" s="1"/>
  <c r="T85" i="7" s="1"/>
  <c r="U85" i="7" s="1"/>
  <c r="V85" i="7" s="1"/>
  <c r="W85" i="7" s="1"/>
  <c r="X85" i="7" s="1"/>
  <c r="Y85" i="7" s="1"/>
  <c r="Z85" i="7" s="1"/>
  <c r="AA85" i="7" s="1"/>
  <c r="AB85" i="7" s="1"/>
  <c r="AC85" i="7" s="1"/>
  <c r="AD85" i="7" s="1"/>
  <c r="AE85" i="7" s="1"/>
  <c r="AF85" i="7" s="1"/>
  <c r="AG85" i="7" s="1"/>
  <c r="AH85" i="7" s="1"/>
  <c r="AI85" i="7" s="1"/>
  <c r="AJ85" i="7" s="1"/>
  <c r="AK85" i="7" s="1"/>
  <c r="BK84" i="7"/>
  <c r="AL84" i="7"/>
  <c r="AM84" i="7"/>
  <c r="AN84" i="7" s="1"/>
  <c r="AO84" i="7" s="1"/>
  <c r="AP84" i="7" s="1"/>
  <c r="AQ84" i="7" s="1"/>
  <c r="AR84" i="7" s="1"/>
  <c r="AS84" i="7" s="1"/>
  <c r="AT84" i="7" s="1"/>
  <c r="AU84" i="7" s="1"/>
  <c r="AV84" i="7" s="1"/>
  <c r="AW84" i="7" s="1"/>
  <c r="AX84" i="7" s="1"/>
  <c r="AY84" i="7" s="1"/>
  <c r="AZ84" i="7" s="1"/>
  <c r="BA84" i="7" s="1"/>
  <c r="BB84" i="7" s="1"/>
  <c r="BC84" i="7" s="1"/>
  <c r="BD84" i="7" s="1"/>
  <c r="BE84" i="7" s="1"/>
  <c r="BF84" i="7" s="1"/>
  <c r="BG84" i="7" s="1"/>
  <c r="BH84" i="7" s="1"/>
  <c r="F84" i="7"/>
  <c r="G84" i="7" s="1"/>
  <c r="H84" i="7" s="1"/>
  <c r="I84" i="7" s="1"/>
  <c r="J84" i="7" s="1"/>
  <c r="K84" i="7" s="1"/>
  <c r="L84" i="7" s="1"/>
  <c r="M84" i="7" s="1"/>
  <c r="N84" i="7" s="1"/>
  <c r="O84" i="7" s="1"/>
  <c r="P84" i="7" s="1"/>
  <c r="Q84" i="7" s="1"/>
  <c r="R84" i="7" s="1"/>
  <c r="S84" i="7" s="1"/>
  <c r="T84" i="7" s="1"/>
  <c r="U84" i="7" s="1"/>
  <c r="V84" i="7" s="1"/>
  <c r="W84" i="7" s="1"/>
  <c r="X84" i="7" s="1"/>
  <c r="Y84" i="7" s="1"/>
  <c r="Z84" i="7" s="1"/>
  <c r="AA84" i="7" s="1"/>
  <c r="AB84" i="7" s="1"/>
  <c r="AC84" i="7" s="1"/>
  <c r="AD84" i="7" s="1"/>
  <c r="AE84" i="7" s="1"/>
  <c r="AF84" i="7" s="1"/>
  <c r="AG84" i="7" s="1"/>
  <c r="AH84" i="7" s="1"/>
  <c r="AI84" i="7" s="1"/>
  <c r="AJ84" i="7" s="1"/>
  <c r="AK84" i="7" s="1"/>
  <c r="BK83" i="7"/>
  <c r="AL83" i="7"/>
  <c r="AM83" i="7"/>
  <c r="AN83" i="7" s="1"/>
  <c r="AO83" i="7" s="1"/>
  <c r="AP83" i="7" s="1"/>
  <c r="AQ83" i="7" s="1"/>
  <c r="AR83" i="7" s="1"/>
  <c r="AS83" i="7" s="1"/>
  <c r="AT83" i="7" s="1"/>
  <c r="AU83" i="7" s="1"/>
  <c r="AV83" i="7" s="1"/>
  <c r="AW83" i="7" s="1"/>
  <c r="AX83" i="7" s="1"/>
  <c r="AY83" i="7" s="1"/>
  <c r="AZ83" i="7" s="1"/>
  <c r="BA83" i="7" s="1"/>
  <c r="BB83" i="7" s="1"/>
  <c r="BC83" i="7" s="1"/>
  <c r="BD83" i="7" s="1"/>
  <c r="BE83" i="7" s="1"/>
  <c r="BF83" i="7" s="1"/>
  <c r="BG83" i="7" s="1"/>
  <c r="BH83" i="7" s="1"/>
  <c r="F83" i="7"/>
  <c r="G83" i="7" s="1"/>
  <c r="H83" i="7" s="1"/>
  <c r="I83" i="7" s="1"/>
  <c r="J83" i="7" s="1"/>
  <c r="K83" i="7" s="1"/>
  <c r="L83" i="7" s="1"/>
  <c r="M83" i="7" s="1"/>
  <c r="N83" i="7" s="1"/>
  <c r="O83" i="7" s="1"/>
  <c r="P83" i="7" s="1"/>
  <c r="Q83" i="7" s="1"/>
  <c r="R83" i="7" s="1"/>
  <c r="S83" i="7" s="1"/>
  <c r="T83" i="7" s="1"/>
  <c r="U83" i="7" s="1"/>
  <c r="V83" i="7" s="1"/>
  <c r="W83" i="7" s="1"/>
  <c r="X83" i="7" s="1"/>
  <c r="Y83" i="7" s="1"/>
  <c r="Z83" i="7" s="1"/>
  <c r="AA83" i="7" s="1"/>
  <c r="AB83" i="7" s="1"/>
  <c r="AC83" i="7" s="1"/>
  <c r="AD83" i="7" s="1"/>
  <c r="AE83" i="7" s="1"/>
  <c r="AF83" i="7" s="1"/>
  <c r="AG83" i="7" s="1"/>
  <c r="AH83" i="7" s="1"/>
  <c r="AI83" i="7" s="1"/>
  <c r="AJ83" i="7" s="1"/>
  <c r="AK83" i="7" s="1"/>
  <c r="BK82" i="7"/>
  <c r="AL82" i="7"/>
  <c r="AM82" i="7"/>
  <c r="AN82" i="7"/>
  <c r="AO82" i="7" s="1"/>
  <c r="AP82" i="7" s="1"/>
  <c r="AQ82" i="7" s="1"/>
  <c r="AR82" i="7" s="1"/>
  <c r="AS82" i="7" s="1"/>
  <c r="AT82" i="7" s="1"/>
  <c r="AU82" i="7" s="1"/>
  <c r="AV82" i="7" s="1"/>
  <c r="AW82" i="7" s="1"/>
  <c r="AX82" i="7" s="1"/>
  <c r="AY82" i="7" s="1"/>
  <c r="AZ82" i="7" s="1"/>
  <c r="BA82" i="7" s="1"/>
  <c r="BB82" i="7" s="1"/>
  <c r="BC82" i="7" s="1"/>
  <c r="BD82" i="7" s="1"/>
  <c r="BE82" i="7" s="1"/>
  <c r="BF82" i="7" s="1"/>
  <c r="BG82" i="7" s="1"/>
  <c r="BH82" i="7" s="1"/>
  <c r="F82" i="7"/>
  <c r="G82" i="7" s="1"/>
  <c r="H82" i="7" s="1"/>
  <c r="I82" i="7" s="1"/>
  <c r="J82" i="7" s="1"/>
  <c r="K82" i="7" s="1"/>
  <c r="L82" i="7" s="1"/>
  <c r="M82" i="7"/>
  <c r="N82" i="7" s="1"/>
  <c r="O82" i="7" s="1"/>
  <c r="P82" i="7" s="1"/>
  <c r="Q82" i="7" s="1"/>
  <c r="R82" i="7" s="1"/>
  <c r="S82" i="7" s="1"/>
  <c r="T82" i="7" s="1"/>
  <c r="U82" i="7" s="1"/>
  <c r="V82" i="7" s="1"/>
  <c r="W82" i="7" s="1"/>
  <c r="X82" i="7" s="1"/>
  <c r="Y82" i="7" s="1"/>
  <c r="Z82" i="7" s="1"/>
  <c r="AA82" i="7" s="1"/>
  <c r="AB82" i="7" s="1"/>
  <c r="AC82" i="7" s="1"/>
  <c r="AD82" i="7" s="1"/>
  <c r="AE82" i="7" s="1"/>
  <c r="AF82" i="7" s="1"/>
  <c r="AG82" i="7" s="1"/>
  <c r="AH82" i="7" s="1"/>
  <c r="AI82" i="7" s="1"/>
  <c r="AJ82" i="7" s="1"/>
  <c r="AK82" i="7" s="1"/>
  <c r="BK81" i="7"/>
  <c r="AL81" i="7"/>
  <c r="AM81" i="7" s="1"/>
  <c r="AN81" i="7" s="1"/>
  <c r="AO81" i="7" s="1"/>
  <c r="AP81" i="7" s="1"/>
  <c r="AQ81" i="7" s="1"/>
  <c r="AR81" i="7" s="1"/>
  <c r="AS81" i="7" s="1"/>
  <c r="AT81" i="7" s="1"/>
  <c r="AU81" i="7" s="1"/>
  <c r="AV81" i="7" s="1"/>
  <c r="AW81" i="7" s="1"/>
  <c r="AX81" i="7" s="1"/>
  <c r="AY81" i="7" s="1"/>
  <c r="AZ81" i="7" s="1"/>
  <c r="BA81" i="7" s="1"/>
  <c r="BB81" i="7" s="1"/>
  <c r="BC81" i="7" s="1"/>
  <c r="BD81" i="7" s="1"/>
  <c r="BE81" i="7" s="1"/>
  <c r="BF81" i="7" s="1"/>
  <c r="BG81" i="7" s="1"/>
  <c r="BH81" i="7" s="1"/>
  <c r="F81" i="7"/>
  <c r="G81" i="7" s="1"/>
  <c r="H81" i="7" s="1"/>
  <c r="I81" i="7" s="1"/>
  <c r="J81" i="7" s="1"/>
  <c r="K81" i="7" s="1"/>
  <c r="L81" i="7" s="1"/>
  <c r="M81" i="7" s="1"/>
  <c r="N81" i="7" s="1"/>
  <c r="O81" i="7" s="1"/>
  <c r="P81" i="7" s="1"/>
  <c r="Q81" i="7" s="1"/>
  <c r="R81" i="7" s="1"/>
  <c r="S81" i="7" s="1"/>
  <c r="T81" i="7" s="1"/>
  <c r="U81" i="7" s="1"/>
  <c r="V81" i="7" s="1"/>
  <c r="W81" i="7" s="1"/>
  <c r="X81" i="7" s="1"/>
  <c r="Y81" i="7" s="1"/>
  <c r="Z81" i="7" s="1"/>
  <c r="AA81" i="7" s="1"/>
  <c r="AB81" i="7" s="1"/>
  <c r="AC81" i="7" s="1"/>
  <c r="AD81" i="7" s="1"/>
  <c r="AE81" i="7" s="1"/>
  <c r="AF81" i="7" s="1"/>
  <c r="AG81" i="7" s="1"/>
  <c r="AH81" i="7" s="1"/>
  <c r="AI81" i="7" s="1"/>
  <c r="AJ81" i="7" s="1"/>
  <c r="AK81" i="7" s="1"/>
  <c r="BK80" i="7"/>
  <c r="AL80" i="7"/>
  <c r="AM80" i="7"/>
  <c r="AN80" i="7"/>
  <c r="AO80" i="7"/>
  <c r="AP80" i="7" s="1"/>
  <c r="AQ80" i="7" s="1"/>
  <c r="AR80" i="7" s="1"/>
  <c r="AS80" i="7" s="1"/>
  <c r="AT80" i="7" s="1"/>
  <c r="AU80" i="7" s="1"/>
  <c r="AV80" i="7" s="1"/>
  <c r="AW80" i="7" s="1"/>
  <c r="AX80" i="7" s="1"/>
  <c r="AY80" i="7" s="1"/>
  <c r="AZ80" i="7" s="1"/>
  <c r="BA80" i="7" s="1"/>
  <c r="BB80" i="7" s="1"/>
  <c r="BC80" i="7" s="1"/>
  <c r="BD80" i="7" s="1"/>
  <c r="BE80" i="7" s="1"/>
  <c r="BF80" i="7" s="1"/>
  <c r="BG80" i="7" s="1"/>
  <c r="BH80" i="7" s="1"/>
  <c r="F80" i="7"/>
  <c r="G80" i="7" s="1"/>
  <c r="H80" i="7" s="1"/>
  <c r="I80" i="7" s="1"/>
  <c r="J80" i="7" s="1"/>
  <c r="K80" i="7" s="1"/>
  <c r="L80" i="7" s="1"/>
  <c r="M80" i="7" s="1"/>
  <c r="N80" i="7" s="1"/>
  <c r="O80" i="7" s="1"/>
  <c r="P80" i="7" s="1"/>
  <c r="Q80" i="7" s="1"/>
  <c r="R80" i="7" s="1"/>
  <c r="S80" i="7" s="1"/>
  <c r="T80" i="7" s="1"/>
  <c r="U80" i="7" s="1"/>
  <c r="V80" i="7" s="1"/>
  <c r="W80" i="7" s="1"/>
  <c r="X80" i="7" s="1"/>
  <c r="Y80" i="7" s="1"/>
  <c r="Z80" i="7" s="1"/>
  <c r="AA80" i="7" s="1"/>
  <c r="AB80" i="7" s="1"/>
  <c r="AC80" i="7" s="1"/>
  <c r="AD80" i="7" s="1"/>
  <c r="AE80" i="7" s="1"/>
  <c r="AF80" i="7" s="1"/>
  <c r="AG80" i="7" s="1"/>
  <c r="AH80" i="7" s="1"/>
  <c r="AI80" i="7" s="1"/>
  <c r="AJ80" i="7" s="1"/>
  <c r="AK80" i="7" s="1"/>
  <c r="BK79" i="7"/>
  <c r="AL79" i="7"/>
  <c r="AM79" i="7"/>
  <c r="AN79" i="7" s="1"/>
  <c r="AO79" i="7" s="1"/>
  <c r="AP79" i="7" s="1"/>
  <c r="AQ79" i="7" s="1"/>
  <c r="AR79" i="7" s="1"/>
  <c r="AS79" i="7" s="1"/>
  <c r="AT79" i="7" s="1"/>
  <c r="AU79" i="7" s="1"/>
  <c r="AV79" i="7" s="1"/>
  <c r="AW79" i="7" s="1"/>
  <c r="AX79" i="7" s="1"/>
  <c r="AY79" i="7" s="1"/>
  <c r="AZ79" i="7" s="1"/>
  <c r="BA79" i="7" s="1"/>
  <c r="BB79" i="7" s="1"/>
  <c r="BC79" i="7" s="1"/>
  <c r="BD79" i="7" s="1"/>
  <c r="BE79" i="7" s="1"/>
  <c r="BF79" i="7" s="1"/>
  <c r="BG79" i="7" s="1"/>
  <c r="BH79" i="7" s="1"/>
  <c r="F79" i="7"/>
  <c r="G79" i="7" s="1"/>
  <c r="H79" i="7" s="1"/>
  <c r="I79" i="7" s="1"/>
  <c r="J79" i="7" s="1"/>
  <c r="K79" i="7" s="1"/>
  <c r="L79" i="7" s="1"/>
  <c r="M79" i="7" s="1"/>
  <c r="N79" i="7" s="1"/>
  <c r="O79" i="7" s="1"/>
  <c r="P79" i="7" s="1"/>
  <c r="Q79" i="7" s="1"/>
  <c r="R79" i="7" s="1"/>
  <c r="S79" i="7" s="1"/>
  <c r="T79" i="7" s="1"/>
  <c r="U79" i="7" s="1"/>
  <c r="V79" i="7" s="1"/>
  <c r="W79" i="7" s="1"/>
  <c r="X79" i="7" s="1"/>
  <c r="Y79" i="7" s="1"/>
  <c r="Z79" i="7" s="1"/>
  <c r="AA79" i="7" s="1"/>
  <c r="AB79" i="7" s="1"/>
  <c r="AC79" i="7" s="1"/>
  <c r="AD79" i="7" s="1"/>
  <c r="AE79" i="7" s="1"/>
  <c r="AF79" i="7" s="1"/>
  <c r="AG79" i="7" s="1"/>
  <c r="AH79" i="7" s="1"/>
  <c r="AI79" i="7" s="1"/>
  <c r="AJ79" i="7" s="1"/>
  <c r="AK79" i="7" s="1"/>
  <c r="BK78" i="7"/>
  <c r="AL78" i="7"/>
  <c r="AM78" i="7" s="1"/>
  <c r="AN78" i="7" s="1"/>
  <c r="AO78" i="7" s="1"/>
  <c r="AP78" i="7" s="1"/>
  <c r="AQ78" i="7" s="1"/>
  <c r="AR78" i="7" s="1"/>
  <c r="AS78" i="7" s="1"/>
  <c r="AT78" i="7" s="1"/>
  <c r="AU78" i="7" s="1"/>
  <c r="AV78" i="7" s="1"/>
  <c r="AW78" i="7" s="1"/>
  <c r="AX78" i="7" s="1"/>
  <c r="AY78" i="7" s="1"/>
  <c r="AZ78" i="7" s="1"/>
  <c r="BA78" i="7" s="1"/>
  <c r="BB78" i="7" s="1"/>
  <c r="BC78" i="7" s="1"/>
  <c r="BD78" i="7" s="1"/>
  <c r="BE78" i="7" s="1"/>
  <c r="BF78" i="7" s="1"/>
  <c r="BG78" i="7" s="1"/>
  <c r="BH78" i="7" s="1"/>
  <c r="F78" i="7"/>
  <c r="G78" i="7" s="1"/>
  <c r="H78" i="7" s="1"/>
  <c r="I78" i="7" s="1"/>
  <c r="J78" i="7" s="1"/>
  <c r="K78" i="7" s="1"/>
  <c r="L78" i="7" s="1"/>
  <c r="M78" i="7" s="1"/>
  <c r="N78" i="7" s="1"/>
  <c r="O78" i="7" s="1"/>
  <c r="P78" i="7" s="1"/>
  <c r="Q78" i="7" s="1"/>
  <c r="R78" i="7" s="1"/>
  <c r="S78" i="7" s="1"/>
  <c r="T78" i="7" s="1"/>
  <c r="U78" i="7" s="1"/>
  <c r="V78" i="7" s="1"/>
  <c r="W78" i="7" s="1"/>
  <c r="X78" i="7" s="1"/>
  <c r="Y78" i="7" s="1"/>
  <c r="Z78" i="7" s="1"/>
  <c r="AA78" i="7" s="1"/>
  <c r="AB78" i="7" s="1"/>
  <c r="AC78" i="7" s="1"/>
  <c r="AD78" i="7" s="1"/>
  <c r="AE78" i="7" s="1"/>
  <c r="AF78" i="7" s="1"/>
  <c r="AG78" i="7" s="1"/>
  <c r="AH78" i="7" s="1"/>
  <c r="AI78" i="7" s="1"/>
  <c r="AJ78" i="7" s="1"/>
  <c r="AK78" i="7" s="1"/>
  <c r="BK77" i="7"/>
  <c r="AL77" i="7"/>
  <c r="AM77" i="7"/>
  <c r="AN77" i="7" s="1"/>
  <c r="AO77" i="7" s="1"/>
  <c r="AP77" i="7" s="1"/>
  <c r="AQ77" i="7" s="1"/>
  <c r="AR77" i="7" s="1"/>
  <c r="AS77" i="7" s="1"/>
  <c r="AT77" i="7" s="1"/>
  <c r="AU77" i="7" s="1"/>
  <c r="AV77" i="7" s="1"/>
  <c r="AW77" i="7" s="1"/>
  <c r="AX77" i="7" s="1"/>
  <c r="AY77" i="7" s="1"/>
  <c r="AZ77" i="7" s="1"/>
  <c r="BA77" i="7" s="1"/>
  <c r="BB77" i="7" s="1"/>
  <c r="BC77" i="7" s="1"/>
  <c r="BD77" i="7" s="1"/>
  <c r="BE77" i="7" s="1"/>
  <c r="BF77" i="7" s="1"/>
  <c r="BG77" i="7" s="1"/>
  <c r="BH77" i="7" s="1"/>
  <c r="F77" i="7"/>
  <c r="G77" i="7" s="1"/>
  <c r="H77" i="7" s="1"/>
  <c r="I77" i="7" s="1"/>
  <c r="J77" i="7" s="1"/>
  <c r="K77" i="7" s="1"/>
  <c r="L77" i="7" s="1"/>
  <c r="M77" i="7" s="1"/>
  <c r="N77" i="7" s="1"/>
  <c r="O77" i="7" s="1"/>
  <c r="P77" i="7" s="1"/>
  <c r="Q77" i="7" s="1"/>
  <c r="R77" i="7" s="1"/>
  <c r="S77" i="7" s="1"/>
  <c r="T77" i="7" s="1"/>
  <c r="U77" i="7" s="1"/>
  <c r="V77" i="7" s="1"/>
  <c r="W77" i="7" s="1"/>
  <c r="X77" i="7" s="1"/>
  <c r="Y77" i="7" s="1"/>
  <c r="Z77" i="7" s="1"/>
  <c r="AA77" i="7" s="1"/>
  <c r="AB77" i="7" s="1"/>
  <c r="AC77" i="7" s="1"/>
  <c r="AD77" i="7" s="1"/>
  <c r="AE77" i="7" s="1"/>
  <c r="AF77" i="7" s="1"/>
  <c r="AG77" i="7" s="1"/>
  <c r="AH77" i="7" s="1"/>
  <c r="AI77" i="7" s="1"/>
  <c r="AJ77" i="7" s="1"/>
  <c r="AK77" i="7" s="1"/>
  <c r="BK76" i="7"/>
  <c r="AL76" i="7"/>
  <c r="AM76" i="7" s="1"/>
  <c r="AN76" i="7" s="1"/>
  <c r="AO76" i="7" s="1"/>
  <c r="AP76" i="7" s="1"/>
  <c r="AQ76" i="7" s="1"/>
  <c r="AR76" i="7" s="1"/>
  <c r="AS76" i="7" s="1"/>
  <c r="AT76" i="7" s="1"/>
  <c r="AU76" i="7" s="1"/>
  <c r="AV76" i="7" s="1"/>
  <c r="AW76" i="7" s="1"/>
  <c r="AX76" i="7" s="1"/>
  <c r="AY76" i="7" s="1"/>
  <c r="AZ76" i="7" s="1"/>
  <c r="BA76" i="7" s="1"/>
  <c r="BB76" i="7" s="1"/>
  <c r="BC76" i="7" s="1"/>
  <c r="BD76" i="7" s="1"/>
  <c r="BE76" i="7" s="1"/>
  <c r="BF76" i="7" s="1"/>
  <c r="BG76" i="7" s="1"/>
  <c r="BH76" i="7" s="1"/>
  <c r="F76" i="7"/>
  <c r="G76" i="7"/>
  <c r="H76" i="7" s="1"/>
  <c r="I76" i="7" s="1"/>
  <c r="J76" i="7" s="1"/>
  <c r="K76" i="7" s="1"/>
  <c r="L76" i="7" s="1"/>
  <c r="M76" i="7" s="1"/>
  <c r="N76" i="7" s="1"/>
  <c r="O76" i="7" s="1"/>
  <c r="P76" i="7" s="1"/>
  <c r="Q76" i="7" s="1"/>
  <c r="R76" i="7" s="1"/>
  <c r="S76" i="7" s="1"/>
  <c r="T76" i="7" s="1"/>
  <c r="U76" i="7" s="1"/>
  <c r="V76" i="7" s="1"/>
  <c r="W76" i="7" s="1"/>
  <c r="X76" i="7" s="1"/>
  <c r="Y76" i="7" s="1"/>
  <c r="Z76" i="7" s="1"/>
  <c r="AA76" i="7" s="1"/>
  <c r="AB76" i="7" s="1"/>
  <c r="AC76" i="7" s="1"/>
  <c r="AD76" i="7" s="1"/>
  <c r="AE76" i="7" s="1"/>
  <c r="AF76" i="7" s="1"/>
  <c r="AG76" i="7" s="1"/>
  <c r="AH76" i="7" s="1"/>
  <c r="AI76" i="7" s="1"/>
  <c r="AJ76" i="7" s="1"/>
  <c r="AK76" i="7" s="1"/>
  <c r="CD75" i="7"/>
  <c r="BK75" i="7"/>
  <c r="AL75" i="7"/>
  <c r="AM75" i="7"/>
  <c r="AN75" i="7" s="1"/>
  <c r="AO75" i="7" s="1"/>
  <c r="AP75" i="7" s="1"/>
  <c r="AQ75" i="7" s="1"/>
  <c r="AR75" i="7" s="1"/>
  <c r="AS75" i="7" s="1"/>
  <c r="AT75" i="7" s="1"/>
  <c r="AU75" i="7" s="1"/>
  <c r="AV75" i="7" s="1"/>
  <c r="AW75" i="7" s="1"/>
  <c r="AX75" i="7" s="1"/>
  <c r="AY75" i="7" s="1"/>
  <c r="AZ75" i="7" s="1"/>
  <c r="BA75" i="7" s="1"/>
  <c r="BB75" i="7" s="1"/>
  <c r="BC75" i="7" s="1"/>
  <c r="BD75" i="7" s="1"/>
  <c r="BE75" i="7" s="1"/>
  <c r="BF75" i="7" s="1"/>
  <c r="BG75" i="7" s="1"/>
  <c r="BH75" i="7" s="1"/>
  <c r="F75" i="7"/>
  <c r="G75" i="7" s="1"/>
  <c r="H75" i="7" s="1"/>
  <c r="I75" i="7" s="1"/>
  <c r="J75" i="7" s="1"/>
  <c r="K75" i="7" s="1"/>
  <c r="L75" i="7" s="1"/>
  <c r="M75" i="7" s="1"/>
  <c r="N75" i="7" s="1"/>
  <c r="O75" i="7" s="1"/>
  <c r="P75" i="7" s="1"/>
  <c r="Q75" i="7" s="1"/>
  <c r="R75" i="7" s="1"/>
  <c r="S75" i="7" s="1"/>
  <c r="T75" i="7" s="1"/>
  <c r="U75" i="7" s="1"/>
  <c r="V75" i="7" s="1"/>
  <c r="W75" i="7" s="1"/>
  <c r="X75" i="7" s="1"/>
  <c r="Y75" i="7" s="1"/>
  <c r="Z75" i="7" s="1"/>
  <c r="AA75" i="7" s="1"/>
  <c r="AB75" i="7" s="1"/>
  <c r="AC75" i="7" s="1"/>
  <c r="AD75" i="7" s="1"/>
  <c r="AE75" i="7" s="1"/>
  <c r="AF75" i="7" s="1"/>
  <c r="AG75" i="7" s="1"/>
  <c r="AH75" i="7" s="1"/>
  <c r="AI75" i="7" s="1"/>
  <c r="AJ75" i="7" s="1"/>
  <c r="AK75" i="7" s="1"/>
  <c r="D8" i="7"/>
  <c r="C8" i="7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P14" i="6" s="1"/>
  <c r="E13" i="6"/>
  <c r="E14" i="6" s="1"/>
  <c r="D13" i="6"/>
  <c r="C13" i="6"/>
  <c r="C14" i="6" s="1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C12" i="17"/>
  <c r="F12" i="17"/>
  <c r="N12" i="17"/>
  <c r="K12" i="17"/>
  <c r="J12" i="17"/>
  <c r="H12" i="17"/>
  <c r="G12" i="17"/>
  <c r="R12" i="17" s="1"/>
  <c r="W10" i="6" l="1"/>
  <c r="Q12" i="17"/>
  <c r="P12" i="17"/>
  <c r="V10" i="6"/>
  <c r="X12" i="6"/>
  <c r="O14" i="6"/>
  <c r="D10" i="6"/>
  <c r="L10" i="6"/>
  <c r="X10" i="6"/>
  <c r="D12" i="6"/>
  <c r="P12" i="6"/>
  <c r="Z12" i="6"/>
  <c r="K14" i="6"/>
  <c r="E10" i="6"/>
  <c r="I10" i="6"/>
  <c r="M10" i="6"/>
  <c r="Q10" i="6"/>
  <c r="U10" i="6"/>
  <c r="Y10" i="6"/>
  <c r="E12" i="6"/>
  <c r="I12" i="6"/>
  <c r="M12" i="6"/>
  <c r="Q12" i="6"/>
  <c r="V12" i="6"/>
  <c r="R14" i="6"/>
  <c r="G14" i="6"/>
  <c r="L14" i="6"/>
  <c r="Q14" i="6"/>
  <c r="H10" i="6"/>
  <c r="T10" i="6"/>
  <c r="L12" i="6"/>
  <c r="J10" i="6"/>
  <c r="R10" i="6"/>
  <c r="Z10" i="6"/>
  <c r="J12" i="6"/>
  <c r="R12" i="6"/>
  <c r="S14" i="6"/>
  <c r="P10" i="6"/>
  <c r="H12" i="6"/>
  <c r="U12" i="6"/>
  <c r="F10" i="6"/>
  <c r="N10" i="6"/>
  <c r="F12" i="6"/>
  <c r="N12" i="6"/>
  <c r="H14" i="6"/>
  <c r="M14" i="6"/>
  <c r="C10" i="6"/>
  <c r="G10" i="6"/>
  <c r="K10" i="6"/>
  <c r="O10" i="6"/>
  <c r="S10" i="6"/>
  <c r="W12" i="6"/>
  <c r="S12" i="6"/>
  <c r="C12" i="6"/>
  <c r="G12" i="6"/>
  <c r="K12" i="6"/>
  <c r="O12" i="6"/>
  <c r="T12" i="6"/>
  <c r="Y12" i="6"/>
  <c r="D14" i="6"/>
  <c r="I14" i="6"/>
  <c r="F14" i="6"/>
  <c r="J14" i="6"/>
  <c r="N14" i="6"/>
  <c r="C12" i="24"/>
  <c r="D12" i="24" s="1"/>
  <c r="E12" i="24" s="1"/>
  <c r="F12" i="24" s="1"/>
  <c r="G12" i="24" s="1"/>
  <c r="H12" i="24" s="1"/>
  <c r="I12" i="24" s="1"/>
  <c r="J12" i="24" s="1"/>
  <c r="K12" i="24" s="1"/>
  <c r="L12" i="24" s="1"/>
  <c r="M12" i="24" s="1"/>
  <c r="N12" i="24" s="1"/>
</calcChain>
</file>

<file path=xl/sharedStrings.xml><?xml version="1.0" encoding="utf-8"?>
<sst xmlns="http://schemas.openxmlformats.org/spreadsheetml/2006/main" count="468" uniqueCount="231">
  <si>
    <t>TOTAL</t>
  </si>
  <si>
    <t>1. ALIGNMENT LENGTH</t>
  </si>
  <si>
    <t>2. ENGINEERING / DESIGN</t>
  </si>
  <si>
    <t>3. KEY MILESTONES</t>
  </si>
  <si>
    <t>9. MANPOWER</t>
  </si>
  <si>
    <t xml:space="preserve">5. STRUCTURES </t>
  </si>
  <si>
    <t xml:space="preserve">6. CONSTRUCTION </t>
  </si>
  <si>
    <t xml:space="preserve">es&amp;h </t>
  </si>
  <si>
    <t>4. PROJECT COMPLETION %, REVENUE BASIS</t>
  </si>
  <si>
    <t>FA</t>
  </si>
  <si>
    <t>1-Mar to 9-Mar</t>
  </si>
  <si>
    <t>Period</t>
  </si>
  <si>
    <t>Job Hours</t>
  </si>
  <si>
    <t>NM</t>
  </si>
  <si>
    <t>ITD</t>
  </si>
  <si>
    <t>RP</t>
  </si>
  <si>
    <t>Near Misses</t>
  </si>
  <si>
    <t>First Aid</t>
  </si>
  <si>
    <t>Recordable Incident</t>
  </si>
  <si>
    <t>Inception To Date</t>
  </si>
  <si>
    <t>Reporting Period</t>
  </si>
  <si>
    <t>Legend:</t>
  </si>
  <si>
    <t>RI</t>
  </si>
  <si>
    <t>EI</t>
  </si>
  <si>
    <t>Environmental Incident</t>
  </si>
  <si>
    <t>Description</t>
  </si>
  <si>
    <t>Head-Count</t>
  </si>
  <si>
    <t>Planned</t>
  </si>
  <si>
    <t>Actual</t>
  </si>
  <si>
    <t>Forecast</t>
  </si>
  <si>
    <t>Hours</t>
  </si>
  <si>
    <t>Cum. Planned</t>
  </si>
  <si>
    <t>Cum. Forecast</t>
  </si>
  <si>
    <t>Cum. Actual</t>
  </si>
  <si>
    <t>TOTAL
(SAR)</t>
  </si>
  <si>
    <t>TOTAL
(Jobhours)</t>
  </si>
  <si>
    <t>UNIT RATE
(SAR/HR)</t>
  </si>
  <si>
    <t>Stage Gate 4</t>
  </si>
  <si>
    <t>Electrical</t>
  </si>
  <si>
    <t>Contract Value</t>
  </si>
  <si>
    <t>Pending Variations</t>
  </si>
  <si>
    <t>Sub-Total</t>
  </si>
  <si>
    <t>Discipline
Description</t>
  </si>
  <si>
    <t>Scope Change</t>
  </si>
  <si>
    <t>Current
Budget</t>
  </si>
  <si>
    <t>Original
Budget</t>
  </si>
  <si>
    <t>Trends</t>
  </si>
  <si>
    <t>Actual
Hours</t>
  </si>
  <si>
    <t>To-Go
Forecast</t>
  </si>
  <si>
    <t>[G]</t>
  </si>
  <si>
    <t>[A]</t>
  </si>
  <si>
    <t>[B]</t>
  </si>
  <si>
    <t>[C]</t>
  </si>
  <si>
    <t>Total
Forecast</t>
  </si>
  <si>
    <t>Schedule
Variance</t>
  </si>
  <si>
    <t>Cost
Variance</t>
  </si>
  <si>
    <t>Schedule
(Budget)</t>
  </si>
  <si>
    <t>Actual
(Budget)</t>
  </si>
  <si>
    <t>Actual
(Forecast)</t>
  </si>
  <si>
    <t>1. Health, Safety, Security &amp; Environment (HSSE)</t>
  </si>
  <si>
    <t>XXX</t>
  </si>
  <si>
    <t xml:space="preserve"> Overall</t>
  </si>
  <si>
    <t>Civil – Overall</t>
  </si>
  <si>
    <t>ELV</t>
  </si>
  <si>
    <t>MEP – Overall</t>
  </si>
  <si>
    <t>Architectural – Overall</t>
  </si>
  <si>
    <t>Structural – Overall</t>
  </si>
  <si>
    <t>No. Drawings</t>
  </si>
  <si>
    <t>Design Discipline</t>
  </si>
  <si>
    <t>Actual / Planned</t>
  </si>
  <si>
    <t>KPI</t>
  </si>
  <si>
    <t>XX%</t>
  </si>
  <si>
    <t>Cost Overall</t>
  </si>
  <si>
    <t>Deliverables Overall</t>
  </si>
  <si>
    <t>Deliverables % complete</t>
  </si>
  <si>
    <t>[Based on deliverables Tracker]</t>
  </si>
  <si>
    <t xml:space="preserve">Design Progress (Month - Year) </t>
  </si>
  <si>
    <t>XXXX</t>
  </si>
  <si>
    <t xml:space="preserve">Plan </t>
  </si>
  <si>
    <t>IFC</t>
  </si>
  <si>
    <t>Submission</t>
  </si>
  <si>
    <t>Cost (SAR)</t>
  </si>
  <si>
    <t>Man-hours</t>
  </si>
  <si>
    <t>DD-MM-YYYY</t>
  </si>
  <si>
    <t>Milestone Progress Submission</t>
  </si>
  <si>
    <t>Contract Closure KPI:</t>
  </si>
  <si>
    <t>Duration KPI:</t>
  </si>
  <si>
    <t>Contract Closure Date</t>
  </si>
  <si>
    <t>Overall Contract Date</t>
  </si>
  <si>
    <t>Date</t>
  </si>
  <si>
    <t>Duration</t>
  </si>
  <si>
    <t>Finish Date</t>
  </si>
  <si>
    <t>Start Date</t>
  </si>
  <si>
    <t>SAR XXXX</t>
  </si>
  <si>
    <t>Expected Finish Value:</t>
  </si>
  <si>
    <t>Pending Variation Value:</t>
  </si>
  <si>
    <t>Revised Contract Value:</t>
  </si>
  <si>
    <t>Approved Variation Value:</t>
  </si>
  <si>
    <t>Contract Name:</t>
  </si>
  <si>
    <t>Base Contract Value:</t>
  </si>
  <si>
    <t>Contract No.:</t>
  </si>
  <si>
    <t>To Date
Planned</t>
  </si>
  <si>
    <t>To Date
Actual</t>
  </si>
  <si>
    <t>To Date</t>
  </si>
  <si>
    <t>KPIs</t>
  </si>
  <si>
    <t>3. Progress</t>
  </si>
  <si>
    <t>JHP</t>
  </si>
  <si>
    <t>Contract ITD</t>
  </si>
  <si>
    <t>5. Key Milestones</t>
  </si>
  <si>
    <t>2. Major Concerns / Achievements</t>
  </si>
  <si>
    <t>Eng. Contract No.:</t>
  </si>
  <si>
    <t>Project Title:</t>
  </si>
  <si>
    <t>Con. Contract No.:</t>
  </si>
  <si>
    <t>Doc. No.:</t>
  </si>
  <si>
    <t>[D=A+B]</t>
  </si>
  <si>
    <t>Schedule % Complete (Cumulative)
Based on Total Budget Hours</t>
  </si>
  <si>
    <t>Increment 2</t>
  </si>
  <si>
    <t>SCHEDULE</t>
  </si>
  <si>
    <t>Earned % Complete (Cumulative)
Based on Total Budget Hours</t>
  </si>
  <si>
    <t>input values</t>
  </si>
  <si>
    <t>Increment 1</t>
  </si>
  <si>
    <t>EARNED</t>
  </si>
  <si>
    <t>Spent Hours % Complete (Cumulative)
Based on Total Budget Hours</t>
  </si>
  <si>
    <t>ACTUAL (ASSUMED)</t>
  </si>
  <si>
    <t>JHP = Earned/Actual Spent (Hours)</t>
  </si>
  <si>
    <t>SPI = Earned/Schedule (Hours)</t>
  </si>
  <si>
    <t>No. Revisions</t>
  </si>
  <si>
    <t>No. Revisions / No. Drawings</t>
  </si>
  <si>
    <t>Incident</t>
  </si>
  <si>
    <t>FAT</t>
  </si>
  <si>
    <t>YTD</t>
  </si>
  <si>
    <t>Incident Rates</t>
  </si>
  <si>
    <t>A.F.R</t>
  </si>
  <si>
    <t>A.F.R.</t>
  </si>
  <si>
    <t>Fatalities</t>
  </si>
  <si>
    <t>P&amp;ID</t>
  </si>
  <si>
    <t>IFD</t>
  </si>
  <si>
    <t>ISO</t>
  </si>
  <si>
    <t>First</t>
  </si>
  <si>
    <t>Last</t>
  </si>
  <si>
    <t>Milestone</t>
  </si>
  <si>
    <t>Invoiced to Date</t>
  </si>
  <si>
    <t>Advanced Payment</t>
  </si>
  <si>
    <t>Balance</t>
  </si>
  <si>
    <t>Overdue</t>
  </si>
  <si>
    <t>Cost Perf. Index</t>
  </si>
  <si>
    <t>Registration Date:</t>
  </si>
  <si>
    <t>Location:</t>
  </si>
  <si>
    <t>Province:</t>
  </si>
  <si>
    <t>Reporting Period:</t>
  </si>
  <si>
    <t>Paid to Date</t>
  </si>
  <si>
    <t>Change Order Log</t>
  </si>
  <si>
    <t>Date Initiated</t>
  </si>
  <si>
    <t>Value (SAR)</t>
  </si>
  <si>
    <t>Days</t>
  </si>
  <si>
    <t>Comments</t>
  </si>
  <si>
    <t>Current Budget Last Report</t>
  </si>
  <si>
    <t>Current Budget This Report</t>
  </si>
  <si>
    <t>Pending Change Order Log</t>
  </si>
  <si>
    <t>Cash GM</t>
  </si>
  <si>
    <t>CWC</t>
  </si>
  <si>
    <t>GM TOTAL</t>
  </si>
  <si>
    <t>CR No.:</t>
  </si>
  <si>
    <t>4. Progress</t>
  </si>
  <si>
    <t>5. Engineering Tracker</t>
  </si>
  <si>
    <t>6. Schedule</t>
  </si>
  <si>
    <t>8. Design Resources</t>
  </si>
  <si>
    <t>Forecast vs. Planned</t>
  </si>
  <si>
    <t>Actual Finish Date vs.</t>
  </si>
  <si>
    <t>Actual Contract Closure Date</t>
  </si>
  <si>
    <t>Next Stg. Gt. Date:</t>
  </si>
  <si>
    <t>LTWC</t>
  </si>
  <si>
    <t>Accident Frequency Rate</t>
  </si>
  <si>
    <t>Previous Approved Variations</t>
  </si>
  <si>
    <t>This Period's Approved Variations</t>
  </si>
  <si>
    <t>Days Overdue</t>
  </si>
  <si>
    <t>Forecast Headcount</t>
  </si>
  <si>
    <t>Actual Headcount</t>
  </si>
  <si>
    <t>Planned Headcount</t>
  </si>
  <si>
    <t>7. Costs</t>
  </si>
  <si>
    <t>BUDGET</t>
  </si>
  <si>
    <t>FORECAST</t>
  </si>
  <si>
    <t>SPENT</t>
  </si>
  <si>
    <t>PERCENT COMPLETE</t>
  </si>
  <si>
    <t>[E=A+B+C]</t>
  </si>
  <si>
    <t>[F=E-K]</t>
  </si>
  <si>
    <t>[H]</t>
  </si>
  <si>
    <t>[I=H-G]</t>
  </si>
  <si>
    <t>SPI</t>
  </si>
  <si>
    <t>[J=H/G]</t>
  </si>
  <si>
    <t>[K]</t>
  </si>
  <si>
    <t>[L=H-K]</t>
  </si>
  <si>
    <t>[M=H/K]</t>
  </si>
  <si>
    <t>[N=G/D]</t>
  </si>
  <si>
    <t>[O=H/D]</t>
  </si>
  <si>
    <t>[P=H/E]</t>
  </si>
  <si>
    <t>Scheduled
Hrs</t>
  </si>
  <si>
    <t>Earned
Hrs</t>
  </si>
  <si>
    <t>Upgrade A/C System</t>
  </si>
  <si>
    <t>Increase the area of Kitchen</t>
  </si>
  <si>
    <t>Material change</t>
  </si>
  <si>
    <t>Labor Change</t>
  </si>
  <si>
    <t>Increase thermal insulation</t>
  </si>
  <si>
    <t>Delete Car Park Covers</t>
  </si>
  <si>
    <t>Total Pending</t>
  </si>
  <si>
    <t>TREND PROGRAM</t>
  </si>
  <si>
    <t>Top 5 Resolved Trends</t>
  </si>
  <si>
    <t>Value</t>
  </si>
  <si>
    <t>1. YYY</t>
  </si>
  <si>
    <t>2. YYY</t>
  </si>
  <si>
    <t>3. YYY</t>
  </si>
  <si>
    <t>4. YYY</t>
  </si>
  <si>
    <t>5. YYY</t>
  </si>
  <si>
    <t>Summary</t>
  </si>
  <si>
    <t>Resolved</t>
  </si>
  <si>
    <t>Unresolved</t>
  </si>
  <si>
    <t>Cancelled</t>
  </si>
  <si>
    <t>XX SAR</t>
  </si>
  <si>
    <t>Mechanical / Piping</t>
  </si>
  <si>
    <t>Cost per Discipline</t>
  </si>
  <si>
    <t>LWDC</t>
  </si>
  <si>
    <t>Lost Work Day Case</t>
  </si>
  <si>
    <t>Project Summary Report</t>
  </si>
  <si>
    <t>Design Template</t>
  </si>
  <si>
    <t>Contractor:</t>
  </si>
  <si>
    <t>Supervision Consultant:</t>
  </si>
  <si>
    <t>Project Management Consultant (PMC):</t>
  </si>
  <si>
    <t>Amanah:</t>
  </si>
  <si>
    <t>MOF No.:</t>
  </si>
  <si>
    <t>2.Quality</t>
  </si>
  <si>
    <t xml:space="preserve">Project Summary Report – Design Template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</si>
</sst>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d\-mmm\-yy;@"/>
    <numFmt numFmtId="167" formatCode="_(* #,##0.0_);_(* \(#,##0.0\);_(* &quot;-&quot;??_);_(@_)"/>
    <numFmt numFmtId="168" formatCode="[$-409]mmm\-yy;@"/>
    <numFmt numFmtId="169" formatCode="[$SAR]\ #,##0_);\([$SAR]\ #,##0\)"/>
    <numFmt numFmtId="170" formatCode="0_);\(0\)"/>
    <numFmt numFmtId="171" formatCode="[$SAR]\ #,##0"/>
    <numFmt numFmtId="172" formatCode="_([$SAR]\ * #,##0.00_);_([$SAR]\ * \(#,##0.00\);_([$SAR]\ * &quot;-&quot;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5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4"/>
      <color theme="4" tint="-0.499984740745262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9"/>
      <color theme="4" tint="-0.499984740745262"/>
      <name val="Calibri"/>
      <family val="2"/>
      <charset val="238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9C97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9C9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40C2CC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rgb="FF0697C5"/>
      </bottom>
      <diagonal/>
    </border>
    <border>
      <left/>
      <right style="thin">
        <color indexed="64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rgb="FF0697C5"/>
      </left>
      <right style="hair">
        <color rgb="FF0697C5"/>
      </right>
      <top style="hair">
        <color theme="4" tint="0.39994506668294322"/>
      </top>
      <bottom/>
      <diagonal/>
    </border>
    <border>
      <left style="thin">
        <color rgb="FF0697C5"/>
      </left>
      <right style="hair">
        <color rgb="FF0697C5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697C5"/>
      </top>
      <bottom style="thin">
        <color indexed="64"/>
      </bottom>
      <diagonal/>
    </border>
    <border>
      <left style="thin">
        <color indexed="64"/>
      </left>
      <right style="thin">
        <color rgb="FF0697C5"/>
      </right>
      <top style="thin">
        <color rgb="FF0697C5"/>
      </top>
      <bottom style="thin">
        <color indexed="64"/>
      </bottom>
      <diagonal/>
    </border>
    <border>
      <left style="thin">
        <color indexed="64"/>
      </left>
      <right style="thin">
        <color rgb="FF0697C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697C5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rgb="FF0697C5"/>
      </left>
      <right/>
      <top style="thin">
        <color indexed="64"/>
      </top>
      <bottom style="thin">
        <color rgb="FF0697C5"/>
      </bottom>
      <diagonal/>
    </border>
    <border>
      <left/>
      <right/>
      <top style="thin">
        <color indexed="64"/>
      </top>
      <bottom style="thin">
        <color rgb="FF0697C5"/>
      </bottom>
      <diagonal/>
    </border>
    <border>
      <left/>
      <right style="thin">
        <color indexed="64"/>
      </right>
      <top style="thin">
        <color indexed="64"/>
      </top>
      <bottom style="thin">
        <color rgb="FF0697C5"/>
      </bottom>
      <diagonal/>
    </border>
    <border>
      <left style="thin">
        <color rgb="FF0697C5"/>
      </left>
      <right/>
      <top/>
      <bottom style="thin">
        <color rgb="FF0697C5"/>
      </bottom>
      <diagonal/>
    </border>
    <border>
      <left style="thin">
        <color rgb="FF0697C5"/>
      </left>
      <right style="thin">
        <color indexed="64"/>
      </right>
      <top/>
      <bottom style="hair">
        <color theme="4" tint="0.399945066682943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697C5"/>
      </left>
      <right style="thin">
        <color indexed="64"/>
      </right>
      <top style="hair">
        <color theme="4" tint="0.39994506668294322"/>
      </top>
      <bottom/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/>
      <diagonal/>
    </border>
    <border>
      <left style="thin">
        <color indexed="64"/>
      </left>
      <right style="thin">
        <color rgb="FF0697C5"/>
      </right>
      <top style="hair">
        <color theme="4" tint="0.39994506668294322"/>
      </top>
      <bottom/>
      <diagonal/>
    </border>
    <border>
      <left style="thin">
        <color rgb="FF0697C5"/>
      </left>
      <right style="thin">
        <color indexed="64"/>
      </right>
      <top style="hair">
        <color rgb="FF0697C5"/>
      </top>
      <bottom style="hair">
        <color rgb="FF0697C5"/>
      </bottom>
      <diagonal/>
    </border>
    <border>
      <left/>
      <right style="thin">
        <color indexed="64"/>
      </right>
      <top style="hair">
        <color rgb="FF0697C5"/>
      </top>
      <bottom style="hair">
        <color rgb="FF0697C5"/>
      </bottom>
      <diagonal/>
    </border>
    <border>
      <left style="thin">
        <color indexed="64"/>
      </left>
      <right style="thin">
        <color indexed="64"/>
      </right>
      <top style="hair">
        <color rgb="FF0697C5"/>
      </top>
      <bottom style="hair">
        <color theme="4" tint="0.39994506668294322"/>
      </bottom>
      <diagonal/>
    </border>
    <border>
      <left style="thin">
        <color indexed="64"/>
      </left>
      <right style="thin">
        <color rgb="FF0697C5"/>
      </right>
      <top style="hair">
        <color rgb="FF0697C5"/>
      </top>
      <bottom style="hair">
        <color theme="4" tint="0.399945066682943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697C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697C5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rgb="FF0697C5"/>
      </left>
      <right style="hair">
        <color rgb="FF0697C5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38" fillId="0" borderId="0"/>
    <xf numFmtId="43" fontId="38" fillId="0" borderId="0" applyFont="0" applyFill="0" applyBorder="0" applyAlignment="0" applyProtection="0"/>
    <xf numFmtId="0" fontId="52" fillId="0" borderId="0"/>
    <xf numFmtId="43" fontId="52" fillId="0" borderId="0" applyFont="0" applyFill="0" applyBorder="0" applyAlignment="0" applyProtection="0"/>
  </cellStyleXfs>
  <cellXfs count="370">
    <xf numFmtId="0" fontId="0" fillId="0" borderId="0" xfId="0"/>
    <xf numFmtId="0" fontId="0" fillId="2" borderId="0" xfId="0" applyFill="1"/>
    <xf numFmtId="0" fontId="0" fillId="0" borderId="0" xfId="0" applyFill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3" fillId="6" borderId="0" xfId="0" applyFont="1" applyFill="1"/>
    <xf numFmtId="0" fontId="0" fillId="0" borderId="6" xfId="0" applyBorder="1"/>
    <xf numFmtId="0" fontId="11" fillId="0" borderId="7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4" fontId="12" fillId="0" borderId="0" xfId="2" applyNumberFormat="1" applyFont="1" applyBorder="1" applyAlignment="1">
      <alignment vertical="center"/>
    </xf>
    <xf numFmtId="164" fontId="5" fillId="0" borderId="7" xfId="2" applyNumberFormat="1" applyFont="1" applyBorder="1" applyAlignment="1">
      <alignment vertical="center"/>
    </xf>
    <xf numFmtId="166" fontId="2" fillId="4" borderId="0" xfId="2" applyNumberFormat="1" applyFont="1" applyFill="1" applyAlignment="1">
      <alignment vertical="center"/>
    </xf>
    <xf numFmtId="43" fontId="0" fillId="0" borderId="0" xfId="0" applyNumberFormat="1"/>
    <xf numFmtId="43" fontId="0" fillId="0" borderId="0" xfId="2" applyFont="1"/>
    <xf numFmtId="43" fontId="0" fillId="5" borderId="0" xfId="2" applyFont="1" applyFill="1"/>
    <xf numFmtId="0" fontId="11" fillId="0" borderId="1" xfId="0" applyFont="1" applyBorder="1" applyAlignment="1">
      <alignment horizontal="left" vertical="center"/>
    </xf>
    <xf numFmtId="164" fontId="5" fillId="0" borderId="1" xfId="2" applyNumberFormat="1" applyFont="1" applyBorder="1" applyAlignment="1">
      <alignment vertical="center"/>
    </xf>
    <xf numFmtId="166" fontId="2" fillId="5" borderId="0" xfId="2" applyNumberFormat="1" applyFont="1" applyFill="1" applyAlignment="1">
      <alignment vertical="center"/>
    </xf>
    <xf numFmtId="43" fontId="0" fillId="2" borderId="0" xfId="2" applyFont="1" applyFill="1"/>
    <xf numFmtId="43" fontId="8" fillId="2" borderId="0" xfId="0" applyNumberFormat="1" applyFont="1" applyFill="1"/>
    <xf numFmtId="15" fontId="10" fillId="4" borderId="0" xfId="0" applyNumberFormat="1" applyFont="1" applyFill="1"/>
    <xf numFmtId="39" fontId="0" fillId="0" borderId="0" xfId="0" applyNumberFormat="1"/>
    <xf numFmtId="15" fontId="2" fillId="4" borderId="0" xfId="0" applyNumberFormat="1" applyFont="1" applyFill="1"/>
    <xf numFmtId="43" fontId="7" fillId="0" borderId="0" xfId="0" applyNumberFormat="1" applyFont="1" applyFill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 vertical="center"/>
    </xf>
    <xf numFmtId="164" fontId="0" fillId="0" borderId="0" xfId="2" applyNumberFormat="1" applyFont="1" applyBorder="1" applyAlignment="1">
      <alignment horizontal="center" vertical="center"/>
    </xf>
    <xf numFmtId="164" fontId="0" fillId="0" borderId="6" xfId="2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3" fontId="5" fillId="0" borderId="7" xfId="2" applyFont="1" applyBorder="1" applyAlignment="1">
      <alignment vertical="center"/>
    </xf>
    <xf numFmtId="43" fontId="5" fillId="0" borderId="1" xfId="2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164" fontId="5" fillId="0" borderId="8" xfId="2" applyNumberFormat="1" applyFont="1" applyBorder="1" applyAlignment="1">
      <alignment vertical="center"/>
    </xf>
    <xf numFmtId="43" fontId="5" fillId="0" borderId="8" xfId="2" applyFont="1" applyBorder="1" applyAlignment="1">
      <alignment vertical="center"/>
    </xf>
    <xf numFmtId="0" fontId="14" fillId="6" borderId="2" xfId="0" applyFont="1" applyFill="1" applyBorder="1" applyAlignment="1">
      <alignment horizontal="left" vertical="center"/>
    </xf>
    <xf numFmtId="164" fontId="14" fillId="6" borderId="2" xfId="2" applyNumberFormat="1" applyFont="1" applyFill="1" applyBorder="1" applyAlignment="1">
      <alignment vertical="center"/>
    </xf>
    <xf numFmtId="43" fontId="14" fillId="6" borderId="2" xfId="2" applyFont="1" applyFill="1" applyBorder="1" applyAlignment="1">
      <alignment vertical="center"/>
    </xf>
    <xf numFmtId="0" fontId="15" fillId="6" borderId="2" xfId="0" applyFont="1" applyFill="1" applyBorder="1" applyAlignment="1">
      <alignment horizontal="left" vertical="center"/>
    </xf>
    <xf numFmtId="164" fontId="16" fillId="6" borderId="2" xfId="2" applyNumberFormat="1" applyFont="1" applyFill="1" applyBorder="1" applyAlignment="1">
      <alignment vertical="center"/>
    </xf>
    <xf numFmtId="43" fontId="16" fillId="6" borderId="2" xfId="2" applyFont="1" applyFill="1" applyBorder="1" applyAlignment="1">
      <alignment vertical="center"/>
    </xf>
    <xf numFmtId="0" fontId="0" fillId="0" borderId="0" xfId="0" applyAlignment="1">
      <alignment wrapText="1"/>
    </xf>
    <xf numFmtId="164" fontId="19" fillId="6" borderId="2" xfId="2" applyNumberFormat="1" applyFont="1" applyFill="1" applyBorder="1" applyAlignment="1">
      <alignment horizontal="center"/>
    </xf>
    <xf numFmtId="164" fontId="0" fillId="0" borderId="10" xfId="2" applyNumberFormat="1" applyFont="1" applyBorder="1"/>
    <xf numFmtId="164" fontId="0" fillId="0" borderId="10" xfId="0" applyNumberFormat="1" applyBorder="1"/>
    <xf numFmtId="167" fontId="0" fillId="0" borderId="10" xfId="0" applyNumberFormat="1" applyBorder="1"/>
    <xf numFmtId="0" fontId="22" fillId="0" borderId="0" xfId="3"/>
    <xf numFmtId="0" fontId="23" fillId="0" borderId="0" xfId="3" applyFont="1" applyAlignment="1">
      <alignment horizontal="right"/>
    </xf>
    <xf numFmtId="0" fontId="23" fillId="0" borderId="0" xfId="3" applyFont="1"/>
    <xf numFmtId="0" fontId="22" fillId="0" borderId="0" xfId="3" applyAlignment="1">
      <alignment vertical="top"/>
    </xf>
    <xf numFmtId="0" fontId="22" fillId="0" borderId="0" xfId="3" applyFont="1"/>
    <xf numFmtId="0" fontId="22" fillId="0" borderId="0" xfId="3" applyBorder="1" applyAlignment="1">
      <alignment horizontal="right"/>
    </xf>
    <xf numFmtId="0" fontId="22" fillId="0" borderId="18" xfId="3" applyBorder="1" applyAlignment="1">
      <alignment horizontal="right"/>
    </xf>
    <xf numFmtId="0" fontId="22" fillId="0" borderId="19" xfId="3" applyBorder="1" applyAlignment="1">
      <alignment horizontal="right"/>
    </xf>
    <xf numFmtId="0" fontId="22" fillId="0" borderId="20" xfId="3" applyBorder="1"/>
    <xf numFmtId="0" fontId="22" fillId="0" borderId="21" xfId="3" applyBorder="1"/>
    <xf numFmtId="0" fontId="22" fillId="0" borderId="22" xfId="3" applyBorder="1" applyAlignment="1">
      <alignment horizontal="right"/>
    </xf>
    <xf numFmtId="0" fontId="22" fillId="0" borderId="2" xfId="3" applyBorder="1" applyAlignment="1">
      <alignment horizontal="right"/>
    </xf>
    <xf numFmtId="0" fontId="22" fillId="0" borderId="0" xfId="3" applyBorder="1"/>
    <xf numFmtId="0" fontId="22" fillId="0" borderId="23" xfId="3" applyBorder="1"/>
    <xf numFmtId="0" fontId="23" fillId="0" borderId="24" xfId="3" applyFont="1" applyBorder="1" applyAlignment="1">
      <alignment horizontal="center"/>
    </xf>
    <xf numFmtId="9" fontId="23" fillId="0" borderId="25" xfId="3" applyNumberFormat="1" applyFont="1" applyBorder="1" applyAlignment="1">
      <alignment horizontal="center"/>
    </xf>
    <xf numFmtId="0" fontId="22" fillId="0" borderId="26" xfId="3" applyBorder="1"/>
    <xf numFmtId="0" fontId="23" fillId="0" borderId="27" xfId="3" applyFont="1" applyBorder="1"/>
    <xf numFmtId="0" fontId="22" fillId="0" borderId="18" xfId="3" applyBorder="1"/>
    <xf numFmtId="0" fontId="22" fillId="0" borderId="19" xfId="3" applyBorder="1"/>
    <xf numFmtId="0" fontId="22" fillId="0" borderId="22" xfId="3" applyBorder="1"/>
    <xf numFmtId="0" fontId="22" fillId="0" borderId="2" xfId="3" applyBorder="1"/>
    <xf numFmtId="0" fontId="23" fillId="0" borderId="0" xfId="3" applyFont="1" applyFill="1" applyBorder="1"/>
    <xf numFmtId="0" fontId="22" fillId="0" borderId="0" xfId="3" applyFill="1" applyBorder="1" applyAlignment="1">
      <alignment horizontal="center"/>
    </xf>
    <xf numFmtId="0" fontId="22" fillId="0" borderId="18" xfId="3" applyFill="1" applyBorder="1" applyAlignment="1">
      <alignment horizontal="center"/>
    </xf>
    <xf numFmtId="0" fontId="22" fillId="0" borderId="22" xfId="3" applyFill="1" applyBorder="1" applyAlignment="1">
      <alignment horizontal="center"/>
    </xf>
    <xf numFmtId="0" fontId="23" fillId="0" borderId="28" xfId="3" applyFont="1" applyBorder="1" applyAlignment="1">
      <alignment wrapText="1"/>
    </xf>
    <xf numFmtId="0" fontId="22" fillId="0" borderId="27" xfId="3" applyBorder="1"/>
    <xf numFmtId="0" fontId="23" fillId="0" borderId="28" xfId="3" applyFont="1" applyBorder="1" applyAlignment="1">
      <alignment horizontal="center" wrapText="1"/>
    </xf>
    <xf numFmtId="0" fontId="23" fillId="0" borderId="26" xfId="3" applyFont="1" applyBorder="1" applyAlignment="1">
      <alignment horizontal="center" wrapText="1"/>
    </xf>
    <xf numFmtId="0" fontId="22" fillId="0" borderId="0" xfId="3" applyAlignment="1">
      <alignment wrapText="1"/>
    </xf>
    <xf numFmtId="164" fontId="16" fillId="6" borderId="38" xfId="2" applyNumberFormat="1" applyFont="1" applyFill="1" applyBorder="1" applyAlignment="1">
      <alignment vertical="center"/>
    </xf>
    <xf numFmtId="0" fontId="0" fillId="0" borderId="39" xfId="0" applyBorder="1" applyAlignment="1">
      <alignment horizontal="left" indent="1"/>
    </xf>
    <xf numFmtId="164" fontId="18" fillId="6" borderId="42" xfId="2" applyNumberFormat="1" applyFont="1" applyFill="1" applyBorder="1" applyAlignment="1">
      <alignment horizontal="center" vertical="center" wrapText="1"/>
    </xf>
    <xf numFmtId="164" fontId="18" fillId="6" borderId="43" xfId="2" applyNumberFormat="1" applyFont="1" applyFill="1" applyBorder="1" applyAlignment="1">
      <alignment horizontal="center" vertical="center" wrapText="1"/>
    </xf>
    <xf numFmtId="164" fontId="19" fillId="6" borderId="44" xfId="2" applyNumberFormat="1" applyFont="1" applyFill="1" applyBorder="1" applyAlignment="1">
      <alignment horizontal="center"/>
    </xf>
    <xf numFmtId="167" fontId="0" fillId="0" borderId="45" xfId="0" applyNumberFormat="1" applyBorder="1"/>
    <xf numFmtId="164" fontId="20" fillId="13" borderId="47" xfId="2" applyNumberFormat="1" applyFont="1" applyFill="1" applyBorder="1"/>
    <xf numFmtId="164" fontId="20" fillId="13" borderId="48" xfId="2" applyNumberFormat="1" applyFont="1" applyFill="1" applyBorder="1"/>
    <xf numFmtId="167" fontId="20" fillId="13" borderId="48" xfId="2" applyNumberFormat="1" applyFont="1" applyFill="1" applyBorder="1"/>
    <xf numFmtId="164" fontId="16" fillId="6" borderId="49" xfId="2" applyNumberFormat="1" applyFont="1" applyFill="1" applyBorder="1" applyAlignment="1">
      <alignment vertical="center"/>
    </xf>
    <xf numFmtId="0" fontId="0" fillId="0" borderId="50" xfId="0" applyBorder="1" applyAlignment="1">
      <alignment horizontal="left" indent="1"/>
    </xf>
    <xf numFmtId="0" fontId="20" fillId="13" borderId="46" xfId="0" applyFont="1" applyFill="1" applyBorder="1"/>
    <xf numFmtId="0" fontId="24" fillId="11" borderId="25" xfId="0" applyFont="1" applyFill="1" applyBorder="1" applyAlignment="1">
      <alignment horizontal="center" vertical="center" wrapText="1"/>
    </xf>
    <xf numFmtId="0" fontId="24" fillId="11" borderId="30" xfId="0" applyFont="1" applyFill="1" applyBorder="1" applyAlignment="1">
      <alignment horizontal="center" vertical="center" wrapText="1"/>
    </xf>
    <xf numFmtId="0" fontId="24" fillId="16" borderId="37" xfId="0" applyFont="1" applyFill="1" applyBorder="1" applyAlignment="1">
      <alignment horizontal="centerContinuous" vertical="top"/>
    </xf>
    <xf numFmtId="0" fontId="24" fillId="16" borderId="29" xfId="0" applyFont="1" applyFill="1" applyBorder="1" applyAlignment="1">
      <alignment horizontal="centerContinuous" vertical="top"/>
    </xf>
    <xf numFmtId="0" fontId="24" fillId="16" borderId="51" xfId="0" applyFont="1" applyFill="1" applyBorder="1" applyAlignment="1">
      <alignment horizontal="left" vertical="top"/>
    </xf>
    <xf numFmtId="0" fontId="24" fillId="16" borderId="30" xfId="0" applyFont="1" applyFill="1" applyBorder="1" applyAlignment="1">
      <alignment horizontal="left" vertical="top"/>
    </xf>
    <xf numFmtId="0" fontId="2" fillId="0" borderId="0" xfId="3" applyFont="1"/>
    <xf numFmtId="0" fontId="1" fillId="0" borderId="0" xfId="3" applyFont="1"/>
    <xf numFmtId="9" fontId="21" fillId="12" borderId="24" xfId="3" applyNumberFormat="1" applyFont="1" applyFill="1" applyBorder="1" applyAlignment="1">
      <alignment horizontal="center" vertical="center" wrapText="1"/>
    </xf>
    <xf numFmtId="0" fontId="25" fillId="0" borderId="53" xfId="3" applyFont="1" applyBorder="1" applyAlignment="1">
      <alignment horizontal="center" vertical="center" wrapText="1"/>
    </xf>
    <xf numFmtId="0" fontId="25" fillId="0" borderId="22" xfId="3" applyFont="1" applyBorder="1" applyAlignment="1">
      <alignment horizontal="center" vertical="center" wrapText="1"/>
    </xf>
    <xf numFmtId="0" fontId="25" fillId="0" borderId="2" xfId="3" applyFont="1" applyBorder="1" applyAlignment="1">
      <alignment horizontal="center" vertical="center" wrapText="1"/>
    </xf>
    <xf numFmtId="0" fontId="25" fillId="0" borderId="4" xfId="3" applyFont="1" applyBorder="1" applyAlignment="1">
      <alignment horizontal="left" vertical="center" wrapText="1" indent="1"/>
    </xf>
    <xf numFmtId="0" fontId="25" fillId="0" borderId="3" xfId="3" applyFont="1" applyBorder="1" applyAlignment="1">
      <alignment horizontal="left" vertical="center" wrapText="1" indent="1"/>
    </xf>
    <xf numFmtId="0" fontId="25" fillId="0" borderId="32" xfId="3" applyFont="1" applyBorder="1" applyAlignment="1">
      <alignment horizontal="center" vertical="center" wrapText="1"/>
    </xf>
    <xf numFmtId="0" fontId="25" fillId="0" borderId="36" xfId="3" applyFont="1" applyBorder="1" applyAlignment="1">
      <alignment horizontal="center" vertical="center" wrapText="1"/>
    </xf>
    <xf numFmtId="0" fontId="25" fillId="0" borderId="9" xfId="3" applyFont="1" applyBorder="1" applyAlignment="1">
      <alignment horizontal="center" vertical="center" wrapText="1"/>
    </xf>
    <xf numFmtId="0" fontId="25" fillId="0" borderId="37" xfId="3" applyFont="1" applyBorder="1" applyAlignment="1">
      <alignment horizontal="center" vertical="center" wrapText="1"/>
    </xf>
    <xf numFmtId="0" fontId="25" fillId="0" borderId="16" xfId="3" applyFont="1" applyBorder="1" applyAlignment="1">
      <alignment horizontal="center" vertical="center" wrapText="1"/>
    </xf>
    <xf numFmtId="0" fontId="25" fillId="0" borderId="17" xfId="3" applyFont="1" applyBorder="1" applyAlignment="1">
      <alignment horizontal="center" vertical="center" wrapText="1"/>
    </xf>
    <xf numFmtId="0" fontId="2" fillId="0" borderId="0" xfId="3" applyFont="1" applyAlignment="1">
      <alignment horizontal="right" vertical="center"/>
    </xf>
    <xf numFmtId="0" fontId="26" fillId="10" borderId="13" xfId="3" applyFont="1" applyFill="1" applyBorder="1" applyAlignment="1">
      <alignment horizontal="centerContinuous" vertical="center"/>
    </xf>
    <xf numFmtId="0" fontId="26" fillId="10" borderId="11" xfId="3" applyFont="1" applyFill="1" applyBorder="1" applyAlignment="1">
      <alignment horizontal="centerContinuous" vertical="center"/>
    </xf>
    <xf numFmtId="0" fontId="22" fillId="0" borderId="54" xfId="3" applyBorder="1"/>
    <xf numFmtId="0" fontId="23" fillId="5" borderId="8" xfId="3" applyFont="1" applyFill="1" applyBorder="1"/>
    <xf numFmtId="0" fontId="23" fillId="15" borderId="8" xfId="3" applyFont="1" applyFill="1" applyBorder="1"/>
    <xf numFmtId="0" fontId="23" fillId="14" borderId="55" xfId="3" applyFont="1" applyFill="1" applyBorder="1"/>
    <xf numFmtId="0" fontId="2" fillId="0" borderId="0" xfId="3" applyFont="1" applyAlignment="1">
      <alignment horizontal="left" vertical="center"/>
    </xf>
    <xf numFmtId="0" fontId="21" fillId="11" borderId="37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0" fillId="0" borderId="2" xfId="3" applyFont="1" applyBorder="1" applyAlignment="1">
      <alignment horizontal="center" vertical="center" wrapText="1"/>
    </xf>
    <xf numFmtId="0" fontId="0" fillId="0" borderId="36" xfId="3" applyFont="1" applyBorder="1" applyAlignment="1">
      <alignment horizontal="center" vertical="center" wrapText="1"/>
    </xf>
    <xf numFmtId="0" fontId="11" fillId="0" borderId="56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 indent="1"/>
    </xf>
    <xf numFmtId="168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23" fillId="0" borderId="13" xfId="3" applyFont="1" applyBorder="1"/>
    <xf numFmtId="0" fontId="22" fillId="0" borderId="11" xfId="3" applyBorder="1"/>
    <xf numFmtId="0" fontId="23" fillId="5" borderId="23" xfId="3" applyFont="1" applyFill="1" applyBorder="1"/>
    <xf numFmtId="0" fontId="23" fillId="15" borderId="23" xfId="3" applyFont="1" applyFill="1" applyBorder="1"/>
    <xf numFmtId="0" fontId="23" fillId="14" borderId="21" xfId="3" applyFont="1" applyFill="1" applyBorder="1"/>
    <xf numFmtId="0" fontId="22" fillId="0" borderId="28" xfId="3" applyBorder="1"/>
    <xf numFmtId="0" fontId="29" fillId="0" borderId="0" xfId="0" applyFont="1" applyFill="1" applyAlignment="1">
      <alignment vertical="center"/>
    </xf>
    <xf numFmtId="0" fontId="0" fillId="0" borderId="0" xfId="0" applyFill="1" applyAlignment="1">
      <alignment horizontal="centerContinuous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5" xfId="0" applyFont="1" applyBorder="1"/>
    <xf numFmtId="0" fontId="0" fillId="0" borderId="17" xfId="3" applyFont="1" applyBorder="1" applyAlignment="1">
      <alignment horizontal="center" vertical="center" wrapText="1"/>
    </xf>
    <xf numFmtId="0" fontId="0" fillId="0" borderId="16" xfId="3" applyFont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0" fontId="0" fillId="0" borderId="3" xfId="3" applyFont="1" applyBorder="1" applyAlignment="1">
      <alignment horizontal="left" vertical="center" wrapText="1" indent="1"/>
    </xf>
    <xf numFmtId="0" fontId="0" fillId="0" borderId="59" xfId="3" applyFont="1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 wrapText="1"/>
    </xf>
    <xf numFmtId="0" fontId="0" fillId="0" borderId="22" xfId="3" applyFont="1" applyBorder="1" applyAlignment="1">
      <alignment horizontal="center" vertical="center" wrapText="1"/>
    </xf>
    <xf numFmtId="17" fontId="0" fillId="0" borderId="0" xfId="0" applyNumberFormat="1"/>
    <xf numFmtId="0" fontId="0" fillId="17" borderId="0" xfId="0" applyFill="1"/>
    <xf numFmtId="0" fontId="32" fillId="0" borderId="0" xfId="0" applyFont="1" applyAlignment="1">
      <alignment wrapText="1"/>
    </xf>
    <xf numFmtId="167" fontId="0" fillId="17" borderId="0" xfId="2" applyNumberFormat="1" applyFont="1" applyFill="1"/>
    <xf numFmtId="0" fontId="32" fillId="0" borderId="0" xfId="0" applyFont="1"/>
    <xf numFmtId="0" fontId="33" fillId="0" borderId="0" xfId="0" applyFont="1" applyAlignment="1">
      <alignment wrapText="1"/>
    </xf>
    <xf numFmtId="0" fontId="33" fillId="0" borderId="0" xfId="0" applyFont="1"/>
    <xf numFmtId="2" fontId="0" fillId="0" borderId="0" xfId="2" applyNumberFormat="1" applyFont="1"/>
    <xf numFmtId="2" fontId="0" fillId="0" borderId="0" xfId="0" applyNumberFormat="1"/>
    <xf numFmtId="0" fontId="22" fillId="0" borderId="2" xfId="3" applyBorder="1" applyAlignment="1">
      <alignment horizontal="center"/>
    </xf>
    <xf numFmtId="0" fontId="23" fillId="0" borderId="53" xfId="3" applyFont="1" applyBorder="1"/>
    <xf numFmtId="0" fontId="22" fillId="0" borderId="22" xfId="3" applyBorder="1" applyAlignment="1">
      <alignment horizontal="center"/>
    </xf>
    <xf numFmtId="0" fontId="23" fillId="0" borderId="61" xfId="3" applyFont="1" applyBorder="1"/>
    <xf numFmtId="0" fontId="22" fillId="0" borderId="19" xfId="3" applyBorder="1" applyAlignment="1">
      <alignment horizontal="center"/>
    </xf>
    <xf numFmtId="0" fontId="22" fillId="0" borderId="18" xfId="3" applyBorder="1" applyAlignment="1">
      <alignment horizontal="center"/>
    </xf>
    <xf numFmtId="0" fontId="23" fillId="0" borderId="34" xfId="3" applyFont="1" applyBorder="1"/>
    <xf numFmtId="0" fontId="22" fillId="0" borderId="57" xfId="3" applyBorder="1" applyAlignment="1">
      <alignment horizontal="center"/>
    </xf>
    <xf numFmtId="9" fontId="23" fillId="0" borderId="17" xfId="3" applyNumberFormat="1" applyFont="1" applyBorder="1" applyAlignment="1">
      <alignment horizontal="center"/>
    </xf>
    <xf numFmtId="9" fontId="23" fillId="0" borderId="16" xfId="3" applyNumberFormat="1" applyFont="1" applyBorder="1" applyAlignment="1">
      <alignment horizontal="center"/>
    </xf>
    <xf numFmtId="0" fontId="23" fillId="0" borderId="37" xfId="3" applyFont="1" applyBorder="1"/>
    <xf numFmtId="9" fontId="23" fillId="0" borderId="62" xfId="3" applyNumberFormat="1" applyFont="1" applyBorder="1" applyAlignment="1">
      <alignment horizontal="center"/>
    </xf>
    <xf numFmtId="0" fontId="22" fillId="0" borderId="63" xfId="3" applyBorder="1" applyAlignment="1">
      <alignment horizontal="center"/>
    </xf>
    <xf numFmtId="0" fontId="22" fillId="0" borderId="64" xfId="3" applyBorder="1" applyAlignment="1">
      <alignment horizontal="center"/>
    </xf>
    <xf numFmtId="164" fontId="12" fillId="0" borderId="65" xfId="2" applyNumberFormat="1" applyFont="1" applyBorder="1" applyAlignment="1">
      <alignment vertical="center"/>
    </xf>
    <xf numFmtId="164" fontId="12" fillId="0" borderId="66" xfId="2" applyNumberFormat="1" applyFont="1" applyBorder="1" applyAlignment="1">
      <alignment vertical="center"/>
    </xf>
    <xf numFmtId="164" fontId="12" fillId="0" borderId="67" xfId="2" applyNumberFormat="1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164" fontId="12" fillId="0" borderId="68" xfId="2" applyNumberFormat="1" applyFont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0" fontId="0" fillId="0" borderId="5" xfId="0" applyBorder="1"/>
    <xf numFmtId="0" fontId="34" fillId="8" borderId="0" xfId="0" applyFont="1" applyFill="1" applyBorder="1" applyAlignment="1">
      <alignment horizontal="center"/>
    </xf>
    <xf numFmtId="0" fontId="34" fillId="7" borderId="0" xfId="0" applyFont="1" applyFill="1" applyBorder="1" applyAlignment="1">
      <alignment horizontal="center"/>
    </xf>
    <xf numFmtId="164" fontId="35" fillId="9" borderId="0" xfId="2" applyNumberFormat="1" applyFont="1" applyFill="1" applyBorder="1"/>
    <xf numFmtId="0" fontId="35" fillId="9" borderId="0" xfId="2" applyNumberFormat="1" applyFont="1" applyFill="1" applyBorder="1" applyAlignment="1">
      <alignment horizontal="center"/>
    </xf>
    <xf numFmtId="0" fontId="36" fillId="10" borderId="0" xfId="2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43" fontId="37" fillId="9" borderId="0" xfId="2" applyNumberFormat="1" applyFont="1" applyFill="1" applyBorder="1"/>
    <xf numFmtId="2" fontId="36" fillId="10" borderId="0" xfId="2" applyNumberFormat="1" applyFont="1" applyFill="1" applyBorder="1" applyAlignment="1">
      <alignment horizontal="right" indent="1"/>
    </xf>
    <xf numFmtId="0" fontId="36" fillId="10" borderId="0" xfId="2" applyNumberFormat="1" applyFont="1" applyFill="1" applyBorder="1" applyAlignment="1">
      <alignment horizontal="right" indent="1"/>
    </xf>
    <xf numFmtId="0" fontId="22" fillId="0" borderId="5" xfId="3" applyBorder="1" applyAlignment="1">
      <alignment horizontal="center"/>
    </xf>
    <xf numFmtId="0" fontId="22" fillId="0" borderId="25" xfId="3" applyBorder="1" applyAlignment="1">
      <alignment horizontal="center"/>
    </xf>
    <xf numFmtId="0" fontId="0" fillId="0" borderId="80" xfId="0" applyBorder="1" applyAlignment="1">
      <alignment horizontal="left" indent="1"/>
    </xf>
    <xf numFmtId="164" fontId="0" fillId="0" borderId="81" xfId="2" applyNumberFormat="1" applyFont="1" applyBorder="1"/>
    <xf numFmtId="164" fontId="0" fillId="0" borderId="81" xfId="0" applyNumberFormat="1" applyBorder="1"/>
    <xf numFmtId="43" fontId="0" fillId="0" borderId="81" xfId="0" applyNumberFormat="1" applyBorder="1"/>
    <xf numFmtId="167" fontId="0" fillId="0" borderId="81" xfId="0" applyNumberFormat="1" applyBorder="1"/>
    <xf numFmtId="167" fontId="0" fillId="0" borderId="82" xfId="0" applyNumberFormat="1" applyBorder="1"/>
    <xf numFmtId="0" fontId="0" fillId="0" borderId="83" xfId="0" applyBorder="1" applyAlignment="1">
      <alignment horizontal="left" indent="1"/>
    </xf>
    <xf numFmtId="0" fontId="0" fillId="0" borderId="84" xfId="0" applyBorder="1"/>
    <xf numFmtId="164" fontId="0" fillId="0" borderId="85" xfId="2" applyNumberFormat="1" applyFont="1" applyBorder="1"/>
    <xf numFmtId="164" fontId="0" fillId="0" borderId="85" xfId="0" applyNumberFormat="1" applyBorder="1"/>
    <xf numFmtId="167" fontId="0" fillId="0" borderId="85" xfId="0" applyNumberFormat="1" applyBorder="1"/>
    <xf numFmtId="167" fontId="0" fillId="0" borderId="86" xfId="0" applyNumberFormat="1" applyBorder="1"/>
    <xf numFmtId="0" fontId="49" fillId="0" borderId="27" xfId="3" applyFont="1" applyBorder="1" applyAlignment="1">
      <alignment horizontal="centerContinuous"/>
    </xf>
    <xf numFmtId="0" fontId="49" fillId="0" borderId="28" xfId="3" applyFont="1" applyBorder="1" applyAlignment="1">
      <alignment horizontal="centerContinuous"/>
    </xf>
    <xf numFmtId="0" fontId="49" fillId="0" borderId="23" xfId="3" applyFont="1" applyBorder="1" applyAlignment="1">
      <alignment horizontal="center"/>
    </xf>
    <xf numFmtId="0" fontId="49" fillId="0" borderId="75" xfId="3" applyFont="1" applyBorder="1" applyAlignment="1">
      <alignment horizontal="center"/>
    </xf>
    <xf numFmtId="0" fontId="50" fillId="0" borderId="0" xfId="0" applyFont="1" applyAlignment="1">
      <alignment horizontal="center" vertical="center"/>
    </xf>
    <xf numFmtId="164" fontId="12" fillId="0" borderId="88" xfId="2" applyNumberFormat="1" applyFont="1" applyBorder="1" applyAlignment="1">
      <alignment vertical="center"/>
    </xf>
    <xf numFmtId="164" fontId="12" fillId="20" borderId="9" xfId="2" applyNumberFormat="1" applyFont="1" applyFill="1" applyBorder="1" applyAlignment="1">
      <alignment vertical="center"/>
    </xf>
    <xf numFmtId="164" fontId="12" fillId="20" borderId="8" xfId="2" applyNumberFormat="1" applyFont="1" applyFill="1" applyBorder="1" applyAlignment="1">
      <alignment vertical="center"/>
    </xf>
    <xf numFmtId="164" fontId="12" fillId="20" borderId="89" xfId="2" applyNumberFormat="1" applyFont="1" applyFill="1" applyBorder="1" applyAlignment="1">
      <alignment vertical="center"/>
    </xf>
    <xf numFmtId="164" fontId="5" fillId="0" borderId="2" xfId="2" applyNumberFormat="1" applyFont="1" applyBorder="1" applyAlignment="1">
      <alignment vertical="center"/>
    </xf>
    <xf numFmtId="43" fontId="5" fillId="0" borderId="2" xfId="2" applyFont="1" applyBorder="1" applyAlignment="1">
      <alignment vertical="center"/>
    </xf>
    <xf numFmtId="0" fontId="51" fillId="0" borderId="0" xfId="0" applyFont="1" applyFill="1" applyAlignment="1">
      <alignment vertical="top"/>
    </xf>
    <xf numFmtId="0" fontId="25" fillId="0" borderId="3" xfId="3" applyFont="1" applyBorder="1" applyAlignment="1">
      <alignment horizontal="left" vertical="center" wrapText="1" indent="1"/>
    </xf>
    <xf numFmtId="164" fontId="18" fillId="6" borderId="89" xfId="2" applyNumberFormat="1" applyFont="1" applyFill="1" applyBorder="1" applyAlignment="1">
      <alignment horizontal="center" vertical="center" wrapText="1"/>
    </xf>
    <xf numFmtId="164" fontId="18" fillId="6" borderId="63" xfId="2" applyNumberFormat="1" applyFont="1" applyFill="1" applyBorder="1" applyAlignment="1">
      <alignment horizontal="centerContinuous" vertical="center" wrapText="1"/>
    </xf>
    <xf numFmtId="164" fontId="18" fillId="6" borderId="4" xfId="2" applyNumberFormat="1" applyFont="1" applyFill="1" applyBorder="1" applyAlignment="1">
      <alignment horizontal="centerContinuous" vertical="center" wrapText="1"/>
    </xf>
    <xf numFmtId="164" fontId="18" fillId="6" borderId="3" xfId="2" applyNumberFormat="1" applyFont="1" applyFill="1" applyBorder="1" applyAlignment="1">
      <alignment horizontal="centerContinuous" vertical="center" wrapText="1"/>
    </xf>
    <xf numFmtId="164" fontId="20" fillId="13" borderId="90" xfId="2" applyNumberFormat="1" applyFont="1" applyFill="1" applyBorder="1"/>
    <xf numFmtId="43" fontId="20" fillId="13" borderId="48" xfId="2" applyNumberFormat="1" applyFont="1" applyFill="1" applyBorder="1"/>
    <xf numFmtId="167" fontId="20" fillId="13" borderId="90" xfId="2" applyNumberFormat="1" applyFont="1" applyFill="1" applyBorder="1"/>
    <xf numFmtId="167" fontId="20" fillId="13" borderId="47" xfId="2" applyNumberFormat="1" applyFont="1" applyFill="1" applyBorder="1"/>
    <xf numFmtId="164" fontId="17" fillId="6" borderId="92" xfId="2" applyNumberFormat="1" applyFont="1" applyFill="1" applyBorder="1" applyAlignment="1">
      <alignment vertical="center"/>
    </xf>
    <xf numFmtId="164" fontId="17" fillId="6" borderId="8" xfId="2" applyNumberFormat="1" applyFont="1" applyFill="1" applyBorder="1" applyAlignment="1">
      <alignment vertical="center"/>
    </xf>
    <xf numFmtId="164" fontId="18" fillId="6" borderId="91" xfId="2" applyNumberFormat="1" applyFont="1" applyFill="1" applyBorder="1" applyAlignment="1">
      <alignment horizontal="centerContinuous" vertical="center" wrapText="1"/>
    </xf>
    <xf numFmtId="0" fontId="0" fillId="6" borderId="15" xfId="0" applyFill="1" applyBorder="1"/>
    <xf numFmtId="0" fontId="52" fillId="0" borderId="0" xfId="6" applyAlignment="1">
      <alignment vertical="center"/>
    </xf>
    <xf numFmtId="0" fontId="39" fillId="0" borderId="0" xfId="6" applyFont="1" applyAlignment="1">
      <alignment horizontal="center" vertical="center"/>
    </xf>
    <xf numFmtId="0" fontId="52" fillId="0" borderId="0" xfId="6"/>
    <xf numFmtId="0" fontId="40" fillId="18" borderId="69" xfId="6" applyFont="1" applyFill="1" applyBorder="1" applyAlignment="1">
      <alignment horizontal="center" vertical="center"/>
    </xf>
    <xf numFmtId="0" fontId="40" fillId="18" borderId="27" xfId="6" applyFont="1" applyFill="1" applyBorder="1" applyAlignment="1">
      <alignment horizontal="center" vertical="center"/>
    </xf>
    <xf numFmtId="0" fontId="40" fillId="18" borderId="27" xfId="6" applyFont="1" applyFill="1" applyBorder="1" applyAlignment="1">
      <alignment horizontal="center" vertical="center" wrapText="1"/>
    </xf>
    <xf numFmtId="0" fontId="40" fillId="18" borderId="26" xfId="6" applyFont="1" applyFill="1" applyBorder="1" applyAlignment="1">
      <alignment horizontal="center" vertical="center" wrapText="1"/>
    </xf>
    <xf numFmtId="0" fontId="40" fillId="18" borderId="28" xfId="6" applyFont="1" applyFill="1" applyBorder="1" applyAlignment="1">
      <alignment horizontal="center" vertical="center"/>
    </xf>
    <xf numFmtId="0" fontId="41" fillId="0" borderId="0" xfId="6" applyFont="1" applyAlignment="1">
      <alignment horizontal="center" vertical="center"/>
    </xf>
    <xf numFmtId="0" fontId="42" fillId="19" borderId="70" xfId="6" applyFont="1" applyFill="1" applyBorder="1" applyAlignment="1">
      <alignment horizontal="center" vertical="center"/>
    </xf>
    <xf numFmtId="171" fontId="42" fillId="19" borderId="70" xfId="6" applyNumberFormat="1" applyFont="1" applyFill="1" applyBorder="1" applyAlignment="1">
      <alignment horizontal="center" vertical="center"/>
    </xf>
    <xf numFmtId="164" fontId="43" fillId="19" borderId="70" xfId="7" applyNumberFormat="1" applyFont="1" applyFill="1" applyBorder="1" applyAlignment="1">
      <alignment vertical="center"/>
    </xf>
    <xf numFmtId="164" fontId="43" fillId="19" borderId="71" xfId="7" applyNumberFormat="1" applyFont="1" applyFill="1" applyBorder="1" applyAlignment="1">
      <alignment vertical="center"/>
    </xf>
    <xf numFmtId="0" fontId="44" fillId="0" borderId="0" xfId="6" applyFont="1" applyAlignment="1">
      <alignment horizontal="center" vertical="center"/>
    </xf>
    <xf numFmtId="0" fontId="45" fillId="0" borderId="72" xfId="6" applyFont="1" applyFill="1" applyBorder="1" applyAlignment="1">
      <alignment horizontal="left" vertical="center" indent="1"/>
    </xf>
    <xf numFmtId="15" fontId="45" fillId="0" borderId="72" xfId="6" applyNumberFormat="1" applyFont="1" applyFill="1" applyBorder="1" applyAlignment="1">
      <alignment horizontal="left" vertical="center" indent="1"/>
    </xf>
    <xf numFmtId="170" fontId="46" fillId="0" borderId="72" xfId="7" applyNumberFormat="1" applyFont="1" applyBorder="1" applyAlignment="1">
      <alignment vertical="center"/>
    </xf>
    <xf numFmtId="0" fontId="44" fillId="0" borderId="73" xfId="6" applyFont="1" applyBorder="1" applyAlignment="1">
      <alignment vertical="center"/>
    </xf>
    <xf numFmtId="0" fontId="47" fillId="0" borderId="73" xfId="6" applyFont="1" applyBorder="1"/>
    <xf numFmtId="0" fontId="45" fillId="0" borderId="72" xfId="6" applyFont="1" applyBorder="1" applyAlignment="1">
      <alignment horizontal="left" vertical="center" indent="1"/>
    </xf>
    <xf numFmtId="15" fontId="45" fillId="0" borderId="72" xfId="6" applyNumberFormat="1" applyFont="1" applyBorder="1" applyAlignment="1">
      <alignment horizontal="left" vertical="center" indent="1"/>
    </xf>
    <xf numFmtId="10" fontId="47" fillId="0" borderId="73" xfId="6" applyNumberFormat="1" applyFont="1" applyBorder="1"/>
    <xf numFmtId="170" fontId="43" fillId="19" borderId="70" xfId="7" applyNumberFormat="1" applyFont="1" applyFill="1" applyBorder="1" applyAlignment="1">
      <alignment vertical="center"/>
    </xf>
    <xf numFmtId="0" fontId="42" fillId="0" borderId="74" xfId="6" applyFont="1" applyFill="1" applyBorder="1" applyAlignment="1">
      <alignment horizontal="left" vertical="center" indent="1"/>
    </xf>
    <xf numFmtId="5" fontId="43" fillId="0" borderId="74" xfId="7" applyNumberFormat="1" applyFont="1" applyBorder="1" applyAlignment="1">
      <alignment vertical="center"/>
    </xf>
    <xf numFmtId="170" fontId="43" fillId="0" borderId="74" xfId="7" applyNumberFormat="1" applyFont="1" applyBorder="1" applyAlignment="1">
      <alignment vertical="center"/>
    </xf>
    <xf numFmtId="5" fontId="43" fillId="0" borderId="75" xfId="7" applyNumberFormat="1" applyFont="1" applyBorder="1" applyAlignment="1">
      <alignment vertical="center"/>
    </xf>
    <xf numFmtId="170" fontId="40" fillId="18" borderId="26" xfId="6" applyNumberFormat="1" applyFont="1" applyFill="1" applyBorder="1" applyAlignment="1">
      <alignment horizontal="center" vertical="center" wrapText="1"/>
    </xf>
    <xf numFmtId="0" fontId="45" fillId="0" borderId="76" xfId="6" applyFont="1" applyBorder="1" applyAlignment="1">
      <alignment horizontal="left" vertical="center" indent="1"/>
    </xf>
    <xf numFmtId="170" fontId="46" fillId="0" borderId="76" xfId="7" applyNumberFormat="1" applyFont="1" applyBorder="1" applyAlignment="1">
      <alignment vertical="center"/>
    </xf>
    <xf numFmtId="0" fontId="46" fillId="0" borderId="77" xfId="6" applyFont="1" applyBorder="1"/>
    <xf numFmtId="0" fontId="42" fillId="19" borderId="29" xfId="6" applyFont="1" applyFill="1" applyBorder="1" applyAlignment="1">
      <alignment horizontal="center" vertical="center"/>
    </xf>
    <xf numFmtId="0" fontId="42" fillId="19" borderId="11" xfId="6" applyFont="1" applyFill="1" applyBorder="1" applyAlignment="1">
      <alignment horizontal="center" vertical="center"/>
    </xf>
    <xf numFmtId="170" fontId="43" fillId="19" borderId="11" xfId="7" applyNumberFormat="1" applyFont="1" applyFill="1" applyBorder="1" applyAlignment="1">
      <alignment vertical="center"/>
    </xf>
    <xf numFmtId="5" fontId="43" fillId="19" borderId="11" xfId="7" applyNumberFormat="1" applyFont="1" applyFill="1" applyBorder="1" applyAlignment="1">
      <alignment vertical="center"/>
    </xf>
    <xf numFmtId="0" fontId="41" fillId="0" borderId="0" xfId="6" quotePrefix="1" applyFont="1" applyFill="1" applyBorder="1" applyAlignment="1">
      <alignment horizontal="left" vertical="center"/>
    </xf>
    <xf numFmtId="5" fontId="43" fillId="0" borderId="0" xfId="7" applyNumberFormat="1" applyFont="1" applyFill="1" applyBorder="1" applyAlignment="1">
      <alignment vertical="center"/>
    </xf>
    <xf numFmtId="0" fontId="52" fillId="0" borderId="0" xfId="6" applyFill="1"/>
    <xf numFmtId="0" fontId="41" fillId="0" borderId="0" xfId="6" applyFont="1" applyFill="1" applyAlignment="1">
      <alignment horizontal="center" vertical="center"/>
    </xf>
    <xf numFmtId="0" fontId="41" fillId="0" borderId="0" xfId="6" applyFont="1" applyFill="1" applyBorder="1" applyAlignment="1">
      <alignment horizontal="left" vertical="center"/>
    </xf>
    <xf numFmtId="0" fontId="42" fillId="0" borderId="0" xfId="6" applyFont="1" applyFill="1" applyBorder="1" applyAlignment="1">
      <alignment horizontal="center" vertical="center"/>
    </xf>
    <xf numFmtId="0" fontId="53" fillId="21" borderId="63" xfId="0" applyFont="1" applyFill="1" applyBorder="1" applyAlignment="1">
      <alignment horizontal="centerContinuous" vertical="center" wrapText="1"/>
    </xf>
    <xf numFmtId="0" fontId="53" fillId="21" borderId="3" xfId="0" applyFont="1" applyFill="1" applyBorder="1" applyAlignment="1">
      <alignment horizontal="centerContinuous" vertical="center" wrapText="1"/>
    </xf>
    <xf numFmtId="0" fontId="54" fillId="15" borderId="93" xfId="0" applyFont="1" applyFill="1" applyBorder="1" applyAlignment="1">
      <alignment vertical="center"/>
    </xf>
    <xf numFmtId="0" fontId="54" fillId="15" borderId="3" xfId="0" applyFont="1" applyFill="1" applyBorder="1" applyAlignment="1">
      <alignment vertical="center"/>
    </xf>
    <xf numFmtId="0" fontId="54" fillId="15" borderId="89" xfId="0" applyFont="1" applyFill="1" applyBorder="1" applyAlignment="1">
      <alignment horizontal="center" vertical="center"/>
    </xf>
    <xf numFmtId="169" fontId="46" fillId="0" borderId="94" xfId="7" applyNumberFormat="1" applyFont="1" applyFill="1" applyBorder="1" applyAlignment="1">
      <alignment vertical="center"/>
    </xf>
    <xf numFmtId="169" fontId="46" fillId="0" borderId="95" xfId="7" applyNumberFormat="1" applyFont="1" applyFill="1" applyBorder="1" applyAlignment="1">
      <alignment vertical="center"/>
    </xf>
    <xf numFmtId="169" fontId="46" fillId="0" borderId="96" xfId="7" applyNumberFormat="1" applyFont="1" applyFill="1" applyBorder="1" applyAlignment="1">
      <alignment vertical="center"/>
    </xf>
    <xf numFmtId="169" fontId="46" fillId="0" borderId="97" xfId="7" applyNumberFormat="1" applyFont="1" applyFill="1" applyBorder="1" applyAlignment="1">
      <alignment vertical="center"/>
    </xf>
    <xf numFmtId="169" fontId="46" fillId="0" borderId="98" xfId="7" applyNumberFormat="1" applyFont="1" applyFill="1" applyBorder="1" applyAlignment="1">
      <alignment vertical="center"/>
    </xf>
    <xf numFmtId="169" fontId="46" fillId="0" borderId="99" xfId="7" applyNumberFormat="1" applyFont="1" applyFill="1" applyBorder="1" applyAlignment="1">
      <alignment vertical="center"/>
    </xf>
    <xf numFmtId="169" fontId="46" fillId="0" borderId="56" xfId="7" applyNumberFormat="1" applyFont="1" applyFill="1" applyBorder="1" applyAlignment="1">
      <alignment vertical="center"/>
    </xf>
    <xf numFmtId="0" fontId="54" fillId="15" borderId="63" xfId="0" applyFont="1" applyFill="1" applyBorder="1" applyAlignment="1">
      <alignment vertical="center"/>
    </xf>
    <xf numFmtId="0" fontId="54" fillId="15" borderId="2" xfId="0" applyFont="1" applyFill="1" applyBorder="1" applyAlignment="1">
      <alignment horizontal="center" vertical="center"/>
    </xf>
    <xf numFmtId="169" fontId="46" fillId="0" borderId="100" xfId="7" applyNumberFormat="1" applyFont="1" applyFill="1" applyBorder="1" applyAlignment="1">
      <alignment vertical="center"/>
    </xf>
    <xf numFmtId="169" fontId="46" fillId="0" borderId="101" xfId="7" applyNumberFormat="1" applyFont="1" applyFill="1" applyBorder="1" applyAlignment="1">
      <alignment vertical="center"/>
    </xf>
    <xf numFmtId="0" fontId="23" fillId="22" borderId="63" xfId="0" applyFont="1" applyFill="1" applyBorder="1" applyAlignment="1">
      <alignment horizontal="left" vertical="center" indent="1"/>
    </xf>
    <xf numFmtId="0" fontId="23" fillId="22" borderId="63" xfId="0" applyFont="1" applyFill="1" applyBorder="1" applyAlignment="1">
      <alignment horizontal="right" vertical="center" wrapText="1" indent="1"/>
    </xf>
    <xf numFmtId="0" fontId="23" fillId="0" borderId="63" xfId="0" applyFont="1" applyFill="1" applyBorder="1" applyAlignment="1">
      <alignment horizontal="left" vertical="center" indent="1"/>
    </xf>
    <xf numFmtId="0" fontId="23" fillId="0" borderId="63" xfId="0" applyFont="1" applyFill="1" applyBorder="1" applyAlignment="1">
      <alignment horizontal="right" vertical="center" wrapText="1" indent="1"/>
    </xf>
    <xf numFmtId="0" fontId="23" fillId="0" borderId="2" xfId="0" applyFont="1" applyFill="1" applyBorder="1" applyAlignment="1">
      <alignment horizontal="right" vertical="center" wrapText="1" indent="1"/>
    </xf>
    <xf numFmtId="0" fontId="23" fillId="23" borderId="9" xfId="0" applyFont="1" applyFill="1" applyBorder="1" applyAlignment="1">
      <alignment vertical="center"/>
    </xf>
    <xf numFmtId="0" fontId="23" fillId="23" borderId="63" xfId="0" applyFont="1" applyFill="1" applyBorder="1" applyAlignment="1">
      <alignment vertical="center"/>
    </xf>
    <xf numFmtId="0" fontId="23" fillId="23" borderId="2" xfId="0" applyFont="1" applyFill="1" applyBorder="1" applyAlignment="1">
      <alignment horizontal="right" vertical="center" wrapText="1" indent="1"/>
    </xf>
    <xf numFmtId="0" fontId="23" fillId="23" borderId="89" xfId="0" applyFont="1" applyFill="1" applyBorder="1" applyAlignment="1">
      <alignment vertical="center"/>
    </xf>
    <xf numFmtId="164" fontId="48" fillId="0" borderId="12" xfId="7" applyNumberFormat="1" applyFont="1" applyBorder="1" applyAlignment="1">
      <alignment horizontal="center" vertical="center"/>
    </xf>
    <xf numFmtId="5" fontId="48" fillId="0" borderId="12" xfId="6" applyNumberFormat="1" applyFont="1" applyBorder="1" applyAlignment="1">
      <alignment horizontal="center" vertical="center"/>
    </xf>
    <xf numFmtId="164" fontId="48" fillId="0" borderId="0" xfId="7" applyNumberFormat="1" applyFont="1" applyBorder="1" applyAlignment="1">
      <alignment horizontal="center" vertical="center"/>
    </xf>
    <xf numFmtId="5" fontId="48" fillId="0" borderId="0" xfId="6" applyNumberFormat="1" applyFont="1" applyBorder="1" applyAlignment="1">
      <alignment horizontal="center" vertical="center"/>
    </xf>
    <xf numFmtId="0" fontId="48" fillId="0" borderId="78" xfId="6" applyFont="1" applyBorder="1" applyAlignment="1">
      <alignment vertical="center"/>
    </xf>
    <xf numFmtId="5" fontId="46" fillId="0" borderId="79" xfId="6" applyNumberFormat="1" applyFont="1" applyBorder="1" applyAlignment="1">
      <alignment vertical="center"/>
    </xf>
    <xf numFmtId="0" fontId="48" fillId="0" borderId="35" xfId="6" applyFont="1" applyBorder="1" applyAlignment="1">
      <alignment vertical="center"/>
    </xf>
    <xf numFmtId="5" fontId="46" fillId="0" borderId="52" xfId="6" applyNumberFormat="1" applyFont="1" applyBorder="1" applyAlignment="1">
      <alignment vertical="center"/>
    </xf>
    <xf numFmtId="0" fontId="48" fillId="0" borderId="13" xfId="6" applyFont="1" applyBorder="1"/>
    <xf numFmtId="5" fontId="46" fillId="0" borderId="12" xfId="6" applyNumberFormat="1" applyFont="1" applyBorder="1"/>
    <xf numFmtId="172" fontId="46" fillId="0" borderId="72" xfId="7" applyNumberFormat="1" applyFont="1" applyFill="1" applyBorder="1" applyAlignment="1">
      <alignment vertical="center"/>
    </xf>
    <xf numFmtId="172" fontId="42" fillId="19" borderId="70" xfId="6" applyNumberFormat="1" applyFont="1" applyFill="1" applyBorder="1" applyAlignment="1">
      <alignment horizontal="center" vertical="center"/>
    </xf>
    <xf numFmtId="172" fontId="46" fillId="0" borderId="76" xfId="7" applyNumberFormat="1" applyFont="1" applyBorder="1" applyAlignment="1">
      <alignment vertical="center"/>
    </xf>
    <xf numFmtId="172" fontId="43" fillId="19" borderId="11" xfId="7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75" xfId="0" applyFill="1" applyBorder="1" applyAlignment="1">
      <alignment horizontal="centerContinuous"/>
    </xf>
    <xf numFmtId="0" fontId="0" fillId="0" borderId="0" xfId="0" applyFill="1" applyBorder="1"/>
    <xf numFmtId="0" fontId="0" fillId="0" borderId="75" xfId="0" applyFill="1" applyBorder="1"/>
    <xf numFmtId="0" fontId="25" fillId="24" borderId="23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0" fontId="29" fillId="24" borderId="75" xfId="0" applyFont="1" applyFill="1" applyBorder="1" applyAlignment="1">
      <alignment vertical="center"/>
    </xf>
    <xf numFmtId="0" fontId="0" fillId="24" borderId="23" xfId="0" applyFill="1" applyBorder="1"/>
    <xf numFmtId="0" fontId="0" fillId="0" borderId="0" xfId="0" applyFill="1" applyBorder="1" applyAlignment="1">
      <alignment vertical="center"/>
    </xf>
    <xf numFmtId="0" fontId="0" fillId="24" borderId="0" xfId="0" applyFill="1" applyBorder="1"/>
    <xf numFmtId="0" fontId="0" fillId="24" borderId="75" xfId="0" applyFill="1" applyBorder="1"/>
    <xf numFmtId="0" fontId="0" fillId="24" borderId="0" xfId="0" applyFill="1" applyBorder="1" applyAlignment="1">
      <alignment vertical="center"/>
    </xf>
    <xf numFmtId="0" fontId="0" fillId="24" borderId="23" xfId="0" applyFill="1" applyBorder="1" applyAlignment="1">
      <alignment vertical="center"/>
    </xf>
    <xf numFmtId="0" fontId="0" fillId="24" borderId="75" xfId="0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27" fillId="0" borderId="0" xfId="0" applyFont="1" applyFill="1" applyBorder="1" applyAlignment="1">
      <alignment vertical="center"/>
    </xf>
    <xf numFmtId="0" fontId="0" fillId="24" borderId="21" xfId="0" applyFill="1" applyBorder="1"/>
    <xf numFmtId="0" fontId="0" fillId="0" borderId="20" xfId="0" applyFill="1" applyBorder="1"/>
    <xf numFmtId="0" fontId="0" fillId="0" borderId="20" xfId="0" applyFill="1" applyBorder="1" applyAlignment="1">
      <alignment vertical="center"/>
    </xf>
    <xf numFmtId="0" fontId="0" fillId="24" borderId="87" xfId="0" applyFill="1" applyBorder="1"/>
    <xf numFmtId="0" fontId="57" fillId="25" borderId="78" xfId="0" applyFont="1" applyFill="1" applyBorder="1" applyAlignment="1">
      <alignment horizontal="center" wrapText="1"/>
    </xf>
    <xf numFmtId="0" fontId="57" fillId="25" borderId="79" xfId="0" applyFont="1" applyFill="1" applyBorder="1" applyAlignment="1">
      <alignment horizontal="center"/>
    </xf>
    <xf numFmtId="0" fontId="57" fillId="25" borderId="103" xfId="0" applyFont="1" applyFill="1" applyBorder="1" applyAlignment="1">
      <alignment horizontal="center"/>
    </xf>
    <xf numFmtId="0" fontId="0" fillId="0" borderId="27" xfId="3" applyFont="1" applyBorder="1" applyAlignment="1">
      <alignment horizontal="left" vertical="center" wrapText="1" indent="1"/>
    </xf>
    <xf numFmtId="0" fontId="0" fillId="0" borderId="58" xfId="3" applyFont="1" applyBorder="1" applyAlignment="1">
      <alignment horizontal="left" vertical="center" wrapText="1" indent="1"/>
    </xf>
    <xf numFmtId="9" fontId="2" fillId="0" borderId="13" xfId="3" applyNumberFormat="1" applyFont="1" applyBorder="1" applyAlignment="1">
      <alignment horizontal="center"/>
    </xf>
    <xf numFmtId="9" fontId="2" fillId="0" borderId="14" xfId="3" applyNumberFormat="1" applyFont="1" applyBorder="1" applyAlignment="1">
      <alignment horizontal="center"/>
    </xf>
    <xf numFmtId="0" fontId="0" fillId="0" borderId="31" xfId="3" applyFont="1" applyBorder="1" applyAlignment="1">
      <alignment horizontal="left" vertical="center" wrapText="1" indent="1"/>
    </xf>
    <xf numFmtId="0" fontId="0" fillId="0" borderId="3" xfId="3" applyFont="1" applyBorder="1" applyAlignment="1">
      <alignment horizontal="left" vertical="center" wrapText="1" indent="1"/>
    </xf>
    <xf numFmtId="0" fontId="55" fillId="0" borderId="32" xfId="3" applyFont="1" applyBorder="1" applyAlignment="1">
      <alignment horizontal="center" vertical="center" textRotation="90" wrapText="1"/>
    </xf>
    <xf numFmtId="0" fontId="55" fillId="0" borderId="33" xfId="3" applyFont="1" applyBorder="1" applyAlignment="1">
      <alignment horizontal="center" vertical="center" textRotation="90" wrapText="1"/>
    </xf>
    <xf numFmtId="0" fontId="55" fillId="0" borderId="60" xfId="3" applyFont="1" applyBorder="1" applyAlignment="1">
      <alignment horizontal="center" vertical="center" textRotation="90" wrapText="1"/>
    </xf>
    <xf numFmtId="0" fontId="56" fillId="0" borderId="32" xfId="3" applyFont="1" applyBorder="1" applyAlignment="1">
      <alignment horizontal="center" vertical="center" textRotation="90" wrapText="1"/>
    </xf>
    <xf numFmtId="0" fontId="56" fillId="0" borderId="33" xfId="3" applyFont="1" applyBorder="1" applyAlignment="1">
      <alignment horizontal="center" vertical="center" textRotation="90" wrapText="1"/>
    </xf>
    <xf numFmtId="0" fontId="56" fillId="0" borderId="60" xfId="3" applyFont="1" applyBorder="1" applyAlignment="1">
      <alignment horizontal="center" vertical="center" textRotation="90" wrapText="1"/>
    </xf>
    <xf numFmtId="0" fontId="25" fillId="0" borderId="31" xfId="3" applyFont="1" applyBorder="1" applyAlignment="1">
      <alignment horizontal="left" vertical="center" wrapText="1" indent="1"/>
    </xf>
    <xf numFmtId="0" fontId="25" fillId="0" borderId="3" xfId="3" applyFont="1" applyBorder="1" applyAlignment="1">
      <alignment horizontal="left" vertical="center" wrapText="1" indent="1"/>
    </xf>
    <xf numFmtId="0" fontId="25" fillId="0" borderId="35" xfId="3" applyFont="1" applyBorder="1" applyAlignment="1">
      <alignment horizontal="left" vertical="center" wrapText="1" indent="1"/>
    </xf>
    <xf numFmtId="0" fontId="25" fillId="0" borderId="15" xfId="3" applyFont="1" applyBorder="1" applyAlignment="1">
      <alignment horizontal="left" vertical="center" wrapText="1" indent="1"/>
    </xf>
    <xf numFmtId="0" fontId="25" fillId="0" borderId="4" xfId="3" applyFont="1" applyBorder="1" applyAlignment="1">
      <alignment horizontal="left" vertical="center" wrapText="1" indent="1"/>
    </xf>
    <xf numFmtId="0" fontId="25" fillId="0" borderId="52" xfId="3" applyFont="1" applyBorder="1" applyAlignment="1">
      <alignment horizontal="left" vertical="center" wrapText="1" indent="1"/>
    </xf>
    <xf numFmtId="9" fontId="2" fillId="0" borderId="12" xfId="3" applyNumberFormat="1" applyFont="1" applyBorder="1" applyAlignment="1">
      <alignment horizontal="center"/>
    </xf>
    <xf numFmtId="0" fontId="56" fillId="0" borderId="40" xfId="0" applyFont="1" applyBorder="1" applyAlignment="1">
      <alignment horizontal="center" textRotation="90"/>
    </xf>
    <xf numFmtId="0" fontId="56" fillId="0" borderId="41" xfId="0" applyFont="1" applyBorder="1" applyAlignment="1">
      <alignment horizontal="center" textRotation="90"/>
    </xf>
    <xf numFmtId="0" fontId="56" fillId="0" borderId="102" xfId="0" applyFont="1" applyBorder="1" applyAlignment="1">
      <alignment horizontal="center" textRotation="90"/>
    </xf>
    <xf numFmtId="0" fontId="23" fillId="0" borderId="13" xfId="3" applyFont="1" applyFill="1" applyBorder="1" applyAlignment="1">
      <alignment horizontal="center"/>
    </xf>
    <xf numFmtId="0" fontId="23" fillId="0" borderId="11" xfId="3" applyFont="1" applyFill="1" applyBorder="1" applyAlignment="1">
      <alignment horizontal="center"/>
    </xf>
    <xf numFmtId="0" fontId="23" fillId="0" borderId="0" xfId="3" applyFont="1" applyFill="1" applyBorder="1" applyAlignment="1">
      <alignment horizontal="right"/>
    </xf>
    <xf numFmtId="0" fontId="49" fillId="0" borderId="21" xfId="3" applyFont="1" applyFill="1" applyBorder="1" applyAlignment="1">
      <alignment horizontal="center"/>
    </xf>
    <xf numFmtId="0" fontId="49" fillId="0" borderId="87" xfId="3" applyFont="1" applyFill="1" applyBorder="1" applyAlignment="1">
      <alignment horizontal="center"/>
    </xf>
  </cellXfs>
  <cellStyles count="8">
    <cellStyle name="Comma" xfId="2" builtinId="3"/>
    <cellStyle name="Comma 2" xfId="5" xr:uid="{00000000-0005-0000-0000-000001000000}"/>
    <cellStyle name="Comma 2 2" xfId="7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3 2" xfId="6" xr:uid="{00000000-0005-0000-0000-000006000000}"/>
    <cellStyle name="Percent" xfId="1" builtinId="5"/>
  </cellStyles>
  <dxfs count="1">
    <dxf>
      <font>
        <color theme="0"/>
      </font>
    </dxf>
  </dxfs>
  <tableStyles count="0" defaultTableStyle="TableStyleMedium2" defaultPivotStyle="PivotStyleLight16"/>
  <colors>
    <mruColors>
      <color rgb="FF40C2CC"/>
      <color rgb="FFF79646"/>
      <color rgb="FF0697C5"/>
      <color rgb="FF005983"/>
      <color rgb="FF009C97"/>
      <color rgb="FFFFCD2D"/>
      <color rgb="FFCC9900"/>
      <color rgb="FFFFCC00"/>
      <color rgb="FF33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526487760458517E-2"/>
          <c:y val="7.1906183596275736E-2"/>
          <c:w val="0.65432454871712453"/>
          <c:h val="0.89046889685661557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1-0499-492B-88DE-E8408B5D242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0499-492B-88DE-E8408B5D242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0499-492B-88DE-E8408B5D242F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7-0499-492B-88DE-E8408B5D24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0499-492B-88DE-E8408B5D242F}"/>
              </c:ext>
            </c:extLst>
          </c:dPt>
          <c:dPt>
            <c:idx val="6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0499-492B-88DE-E8408B5D242F}"/>
              </c:ext>
            </c:extLst>
          </c:dPt>
          <c:dPt>
            <c:idx val="7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D-0499-492B-88DE-E8408B5D242F}"/>
              </c:ext>
            </c:extLst>
          </c:dPt>
          <c:dPt>
            <c:idx val="8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0499-492B-88DE-E8408B5D242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0499-492B-88DE-E8408B5D242F}"/>
              </c:ext>
            </c:extLst>
          </c:dPt>
          <c:dPt>
            <c:idx val="1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0499-492B-88DE-E8408B5D242F}"/>
              </c:ext>
            </c:extLst>
          </c:dPt>
          <c:dLbls>
            <c:dLbl>
              <c:idx val="8"/>
              <c:layout>
                <c:manualLayout>
                  <c:x val="1.6369052094400884E-3"/>
                  <c:y val="4.10434358247703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499-492B-88DE-E8408B5D2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0499-492B-88DE-E8408B5D242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Non-Manual HeadCount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'8.Resources'!$B$3</c:f>
              <c:strCache>
                <c:ptCount val="1"/>
                <c:pt idx="0">
                  <c:v>Planned Headcount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'8.Resources'!$C$2:$R$2</c:f>
              <c:numCache>
                <c:formatCode>[$-409]mmm\-yy;@</c:formatCode>
                <c:ptCount val="16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</c:numCache>
            </c:numRef>
          </c:cat>
          <c:val>
            <c:numRef>
              <c:f>'8.Resources'!$C$3:$R$3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45</c:v>
                </c:pt>
                <c:pt idx="1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5-47C9-800E-EB4A992C0AFD}"/>
            </c:ext>
          </c:extLst>
        </c:ser>
        <c:ser>
          <c:idx val="1"/>
          <c:order val="1"/>
          <c:tx>
            <c:strRef>
              <c:f>'8.Resources'!$B$5</c:f>
              <c:strCache>
                <c:ptCount val="1"/>
                <c:pt idx="0">
                  <c:v>Actual Headcount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'8.Resources'!$C$2:$R$2</c:f>
              <c:numCache>
                <c:formatCode>[$-409]mmm\-yy;@</c:formatCode>
                <c:ptCount val="16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</c:numCache>
            </c:numRef>
          </c:cat>
          <c:val>
            <c:numRef>
              <c:f>'8.Resources'!$C$5:$R$5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5-47C9-800E-EB4A992C0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1563136"/>
        <c:axId val="111564672"/>
      </c:barChart>
      <c:dateAx>
        <c:axId val="111563136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600" b="1"/>
            </a:pPr>
            <a:endParaRPr lang="en-US"/>
          </a:p>
        </c:txPr>
        <c:crossAx val="111564672"/>
        <c:crosses val="autoZero"/>
        <c:auto val="1"/>
        <c:lblOffset val="100"/>
        <c:baseTimeUnit val="months"/>
      </c:dateAx>
      <c:valAx>
        <c:axId val="111564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11156313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b"/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Manual HeadCount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710067432313031E-18"/>
                  <c:y val="2.18286495697349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3C-472F-8D0A-86A1876916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'4. Manpower'!#REF!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'4. Manpower'!#REF!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'4. Manpower'!#REF!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A3C-472F-8D0A-86A18769165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'4. Manpower'!#REF!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'4. Manpower'!#REF!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'4. Manpower'!#REF!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A3C-472F-8D0A-86A187691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1598976"/>
        <c:axId val="111613056"/>
      </c:barChart>
      <c:catAx>
        <c:axId val="1115989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600" b="1"/>
            </a:pPr>
            <a:endParaRPr lang="en-US"/>
          </a:p>
        </c:txPr>
        <c:crossAx val="111613056"/>
        <c:crosses val="autoZero"/>
        <c:auto val="1"/>
        <c:lblAlgn val="ctr"/>
        <c:lblOffset val="100"/>
        <c:noMultiLvlLbl val="1"/>
      </c:catAx>
      <c:valAx>
        <c:axId val="1116130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11159897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b"/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Headcount and Job Hours</a:t>
            </a:r>
          </a:p>
        </c:rich>
      </c:tx>
      <c:layout>
        <c:manualLayout>
          <c:xMode val="edge"/>
          <c:yMode val="edge"/>
          <c:x val="0.47594685993343694"/>
          <c:y val="4.1209748438917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275118457785774E-2"/>
          <c:y val="2.7343918907576065E-2"/>
          <c:w val="0.84667160657996454"/>
          <c:h val="0.90270645829504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'8.Resources'!$B$3</c:f>
              <c:strCache>
                <c:ptCount val="1"/>
                <c:pt idx="0">
                  <c:v>Planned Headcount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'8.Resources'!$C$8:$Z$8</c:f>
              <c:numCache>
                <c:formatCode>[$-409]mmm\-yy;@</c:formatCode>
                <c:ptCount val="24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</c:numCache>
            </c:numRef>
          </c:cat>
          <c:val>
            <c:numRef>
              <c:f>'8.Resources'!$C$3:$Z$3</c:f>
              <c:numCache>
                <c:formatCode>General</c:formatCode>
                <c:ptCount val="24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45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40</c:v>
                </c:pt>
                <c:pt idx="22">
                  <c:v>30</c:v>
                </c:pt>
                <c:pt idx="2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8-42DB-A508-E34198451F3C}"/>
            </c:ext>
          </c:extLst>
        </c:ser>
        <c:ser>
          <c:idx val="1"/>
          <c:order val="1"/>
          <c:tx>
            <c:strRef>
              <c:f>'8.Resources'!$B$4</c:f>
              <c:strCache>
                <c:ptCount val="1"/>
                <c:pt idx="0">
                  <c:v>Forecast Headcount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'8.Resources'!$C$8:$Z$8</c:f>
              <c:numCache>
                <c:formatCode>[$-409]mmm\-yy;@</c:formatCode>
                <c:ptCount val="24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</c:numCache>
            </c:numRef>
          </c:cat>
          <c:val>
            <c:numRef>
              <c:f>'8.Resources'!$C$4:$Z$4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30</c:v>
                </c:pt>
                <c:pt idx="2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8-42DB-A508-E34198451F3C}"/>
            </c:ext>
          </c:extLst>
        </c:ser>
        <c:ser>
          <c:idx val="4"/>
          <c:order val="2"/>
          <c:tx>
            <c:strRef>
              <c:f>'8.Resources'!$B$5</c:f>
              <c:strCache>
                <c:ptCount val="1"/>
                <c:pt idx="0">
                  <c:v>Actual Headcount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bg1">
                  <a:alpha val="50000"/>
                </a:schemeClr>
              </a:solidFill>
            </a:ln>
          </c:spPr>
          <c:invertIfNegative val="0"/>
          <c:cat>
            <c:numRef>
              <c:f>'8.Resources'!$C$8:$Z$8</c:f>
              <c:numCache>
                <c:formatCode>[$-409]mmm\-yy;@</c:formatCode>
                <c:ptCount val="24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</c:numCache>
            </c:numRef>
          </c:cat>
          <c:val>
            <c:numRef>
              <c:f>'8.Resources'!$C$5:$Z$5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48-42DB-A508-E34198451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13859968"/>
        <c:axId val="113861760"/>
      </c:barChart>
      <c:lineChart>
        <c:grouping val="standard"/>
        <c:varyColors val="0"/>
        <c:ser>
          <c:idx val="2"/>
          <c:order val="3"/>
          <c:tx>
            <c:strRef>
              <c:f>'8.Resources'!$B$10</c:f>
              <c:strCache>
                <c:ptCount val="1"/>
                <c:pt idx="0">
                  <c:v>Cum. Planned</c:v>
                </c:pt>
              </c:strCache>
            </c:strRef>
          </c:tx>
          <c:spPr>
            <a:ln w="381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'8.Resources'!$C$8:$Z$8</c:f>
              <c:numCache>
                <c:formatCode>[$-409]mmm\-yy;@</c:formatCode>
                <c:ptCount val="24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</c:numCache>
            </c:numRef>
          </c:cat>
          <c:val>
            <c:numRef>
              <c:f>'8.Resources'!$C$10:$Z$10</c:f>
              <c:numCache>
                <c:formatCode>_(* #,##0_);_(* \(#,##0\);_(* "-"??_);_(@_)</c:formatCode>
                <c:ptCount val="24"/>
                <c:pt idx="0">
                  <c:v>240</c:v>
                </c:pt>
                <c:pt idx="1">
                  <c:v>480</c:v>
                </c:pt>
                <c:pt idx="2">
                  <c:v>864</c:v>
                </c:pt>
                <c:pt idx="3">
                  <c:v>1248</c:v>
                </c:pt>
                <c:pt idx="4">
                  <c:v>1728</c:v>
                </c:pt>
                <c:pt idx="5">
                  <c:v>2448</c:v>
                </c:pt>
                <c:pt idx="6">
                  <c:v>3408</c:v>
                </c:pt>
                <c:pt idx="7">
                  <c:v>4368</c:v>
                </c:pt>
                <c:pt idx="8">
                  <c:v>5568</c:v>
                </c:pt>
                <c:pt idx="9">
                  <c:v>7008</c:v>
                </c:pt>
                <c:pt idx="10">
                  <c:v>8688</c:v>
                </c:pt>
                <c:pt idx="11">
                  <c:v>10368</c:v>
                </c:pt>
                <c:pt idx="12">
                  <c:v>12288</c:v>
                </c:pt>
                <c:pt idx="13">
                  <c:v>14448</c:v>
                </c:pt>
                <c:pt idx="14">
                  <c:v>16608</c:v>
                </c:pt>
                <c:pt idx="15">
                  <c:v>19008</c:v>
                </c:pt>
                <c:pt idx="16">
                  <c:v>21408</c:v>
                </c:pt>
                <c:pt idx="17">
                  <c:v>23808</c:v>
                </c:pt>
                <c:pt idx="18">
                  <c:v>26208</c:v>
                </c:pt>
                <c:pt idx="19">
                  <c:v>28608</c:v>
                </c:pt>
                <c:pt idx="20">
                  <c:v>31008</c:v>
                </c:pt>
                <c:pt idx="21">
                  <c:v>32928</c:v>
                </c:pt>
                <c:pt idx="22">
                  <c:v>34368</c:v>
                </c:pt>
                <c:pt idx="23">
                  <c:v>34848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48-42DB-A508-E34198451F3C}"/>
            </c:ext>
          </c:extLst>
        </c:ser>
        <c:ser>
          <c:idx val="3"/>
          <c:order val="4"/>
          <c:tx>
            <c:strRef>
              <c:f>'8.Resources'!$B$12</c:f>
              <c:strCache>
                <c:ptCount val="1"/>
                <c:pt idx="0">
                  <c:v>Cum. Forecast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'8.Resources'!$C$8:$Z$8</c:f>
              <c:numCache>
                <c:formatCode>[$-409]mmm\-yy;@</c:formatCode>
                <c:ptCount val="24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</c:numCache>
            </c:numRef>
          </c:cat>
          <c:val>
            <c:numRef>
              <c:f>'8.Resources'!$C$12:$Z$12</c:f>
              <c:numCache>
                <c:formatCode>_(* #,##0_);_(* \(#,##0\);_(* "-"??_);_(@_)</c:formatCode>
                <c:ptCount val="24"/>
                <c:pt idx="0">
                  <c:v>96</c:v>
                </c:pt>
                <c:pt idx="1">
                  <c:v>192</c:v>
                </c:pt>
                <c:pt idx="2">
                  <c:v>336</c:v>
                </c:pt>
                <c:pt idx="3">
                  <c:v>480</c:v>
                </c:pt>
                <c:pt idx="4">
                  <c:v>864</c:v>
                </c:pt>
                <c:pt idx="5">
                  <c:v>1248</c:v>
                </c:pt>
                <c:pt idx="6">
                  <c:v>1728</c:v>
                </c:pt>
                <c:pt idx="7">
                  <c:v>2688</c:v>
                </c:pt>
                <c:pt idx="8">
                  <c:v>3888</c:v>
                </c:pt>
                <c:pt idx="9">
                  <c:v>5328</c:v>
                </c:pt>
                <c:pt idx="10">
                  <c:v>7008</c:v>
                </c:pt>
                <c:pt idx="11">
                  <c:v>9408</c:v>
                </c:pt>
                <c:pt idx="12">
                  <c:v>11808</c:v>
                </c:pt>
                <c:pt idx="13">
                  <c:v>14208</c:v>
                </c:pt>
                <c:pt idx="14">
                  <c:v>16608</c:v>
                </c:pt>
                <c:pt idx="15">
                  <c:v>19008</c:v>
                </c:pt>
                <c:pt idx="16">
                  <c:v>21408</c:v>
                </c:pt>
                <c:pt idx="17">
                  <c:v>22848</c:v>
                </c:pt>
                <c:pt idx="18">
                  <c:v>24288</c:v>
                </c:pt>
                <c:pt idx="19">
                  <c:v>25728</c:v>
                </c:pt>
                <c:pt idx="20">
                  <c:v>27168</c:v>
                </c:pt>
                <c:pt idx="21">
                  <c:v>28608</c:v>
                </c:pt>
                <c:pt idx="22">
                  <c:v>29472</c:v>
                </c:pt>
                <c:pt idx="23">
                  <c:v>29760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48-42DB-A508-E34198451F3C}"/>
            </c:ext>
          </c:extLst>
        </c:ser>
        <c:ser>
          <c:idx val="5"/>
          <c:order val="5"/>
          <c:tx>
            <c:strRef>
              <c:f>'8.Resources'!$B$14</c:f>
              <c:strCache>
                <c:ptCount val="1"/>
                <c:pt idx="0">
                  <c:v>Cum. Actual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'8.Resources'!$C$8:$Z$8</c:f>
              <c:numCache>
                <c:formatCode>[$-409]mmm\-yy;@</c:formatCode>
                <c:ptCount val="24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</c:numCache>
            </c:numRef>
          </c:cat>
          <c:val>
            <c:numRef>
              <c:f>'8.Resources'!$C$14:$Z$14</c:f>
              <c:numCache>
                <c:formatCode>_(* #,##0_);_(* \(#,##0\);_(* "-"??_);_(@_)</c:formatCode>
                <c:ptCount val="24"/>
                <c:pt idx="0">
                  <c:v>96</c:v>
                </c:pt>
                <c:pt idx="1">
                  <c:v>192</c:v>
                </c:pt>
                <c:pt idx="2">
                  <c:v>336</c:v>
                </c:pt>
                <c:pt idx="3">
                  <c:v>480</c:v>
                </c:pt>
                <c:pt idx="4">
                  <c:v>864</c:v>
                </c:pt>
                <c:pt idx="5">
                  <c:v>1248</c:v>
                </c:pt>
                <c:pt idx="6">
                  <c:v>1728</c:v>
                </c:pt>
                <c:pt idx="7">
                  <c:v>2688</c:v>
                </c:pt>
                <c:pt idx="8">
                  <c:v>3888</c:v>
                </c:pt>
                <c:pt idx="9">
                  <c:v>5328</c:v>
                </c:pt>
                <c:pt idx="10">
                  <c:v>7008</c:v>
                </c:pt>
                <c:pt idx="11">
                  <c:v>9408</c:v>
                </c:pt>
                <c:pt idx="12">
                  <c:v>11808</c:v>
                </c:pt>
                <c:pt idx="13">
                  <c:v>14208</c:v>
                </c:pt>
                <c:pt idx="14">
                  <c:v>16608</c:v>
                </c:pt>
                <c:pt idx="15">
                  <c:v>19008</c:v>
                </c:pt>
                <c:pt idx="16">
                  <c:v>21408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48-42DB-A508-E34198451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119536"/>
        <c:axId val="308121200"/>
      </c:lineChart>
      <c:catAx>
        <c:axId val="113859968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600" b="0"/>
            </a:pPr>
            <a:endParaRPr lang="en-US"/>
          </a:p>
        </c:txPr>
        <c:crossAx val="113861760"/>
        <c:crosses val="autoZero"/>
        <c:auto val="0"/>
        <c:lblAlgn val="ctr"/>
        <c:lblOffset val="100"/>
        <c:noMultiLvlLbl val="1"/>
      </c:catAx>
      <c:valAx>
        <c:axId val="11386176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700"/>
                  <a:t>Headcount</a:t>
                </a:r>
              </a:p>
            </c:rich>
          </c:tx>
          <c:layout>
            <c:manualLayout>
              <c:xMode val="edge"/>
              <c:yMode val="edge"/>
              <c:x val="6.312650943869123E-3"/>
              <c:y val="0.395678102634252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 b="0"/>
            </a:pPr>
            <a:endParaRPr lang="en-US"/>
          </a:p>
        </c:txPr>
        <c:crossAx val="113859968"/>
        <c:crosses val="autoZero"/>
        <c:crossBetween val="between"/>
      </c:valAx>
      <c:valAx>
        <c:axId val="30812120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/>
                  <a:t>Cumulative Job Hours</a:t>
                </a:r>
              </a:p>
            </c:rich>
          </c:tx>
          <c:layout>
            <c:manualLayout>
              <c:xMode val="edge"/>
              <c:yMode val="edge"/>
              <c:x val="0.96512401336210718"/>
              <c:y val="0.32299617908012029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308119536"/>
        <c:crosses val="max"/>
        <c:crossBetween val="between"/>
      </c:valAx>
      <c:catAx>
        <c:axId val="308119536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308121200"/>
        <c:crosses val="autoZero"/>
        <c:auto val="0"/>
        <c:lblAlgn val="ctr"/>
        <c:lblOffset val="100"/>
        <c:noMultiLvlLbl val="0"/>
      </c:catAx>
      <c:spPr>
        <a:noFill/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5729151229437621E-2"/>
          <c:y val="0.30681376539464988"/>
          <c:w val="0.22627579936475387"/>
          <c:h val="0.31498272675615546"/>
        </c:manualLayout>
      </c:layout>
      <c:overlay val="0"/>
      <c:spPr>
        <a:solidFill>
          <a:schemeClr val="lt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 sz="700" b="0"/>
          </a:pPr>
          <a:endParaRPr lang="en-US"/>
        </a:p>
      </c:txPr>
    </c:legend>
    <c:plotVisOnly val="1"/>
    <c:dispBlanksAs val="gap"/>
    <c:showDLblsOverMax val="0"/>
  </c:chart>
  <c:spPr>
    <a:noFill/>
    <a:ln w="6350">
      <a:solidFill>
        <a:schemeClr val="bg1">
          <a:lumMod val="8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260510813971693E-2"/>
          <c:y val="0.11748046087081888"/>
          <c:w val="0.5698836413415469"/>
          <c:h val="0.87412059038657675"/>
        </c:manualLayout>
      </c:layout>
      <c:pieChart>
        <c:varyColors val="1"/>
        <c:ser>
          <c:idx val="0"/>
          <c:order val="0"/>
          <c:tx>
            <c:strRef>
              <c:f>'6.Schedule'!$K$1</c:f>
              <c:strCache>
                <c:ptCount val="1"/>
              </c:strCache>
            </c:strRef>
          </c:tx>
          <c:explosion val="10"/>
          <c:dPt>
            <c:idx val="0"/>
            <c:bubble3D val="0"/>
            <c:explosion val="0"/>
            <c:spPr>
              <a:solidFill>
                <a:srgbClr val="0697C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1A6-4D27-A964-1785FFFCC003}"/>
              </c:ext>
            </c:extLst>
          </c:dPt>
          <c:dPt>
            <c:idx val="1"/>
            <c:bubble3D val="0"/>
            <c:spPr>
              <a:solidFill>
                <a:srgbClr val="F7964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1A6-4D27-A964-1785FFFCC00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6-4D27-A964-1785FFFCC003}"/>
                </c:ext>
              </c:extLst>
            </c:dLbl>
            <c:dLbl>
              <c:idx val="1"/>
              <c:layout>
                <c:manualLayout>
                  <c:x val="0.51519266149398357"/>
                  <c:y val="7.91309419655876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t" anchorCtr="1">
                    <a:noAutofit/>
                  </a:bodyPr>
                  <a:lstStyle/>
                  <a:p>
                    <a:pPr>
                      <a:defRPr sz="8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rgbClr val="F79646"/>
                        </a:solidFill>
                      </a:rPr>
                      <a:t>Saudi Nationals</a:t>
                    </a:r>
                  </a:p>
                  <a:p>
                    <a:pPr>
                      <a:defRPr sz="800">
                        <a:solidFill>
                          <a:schemeClr val="accent1"/>
                        </a:solidFill>
                      </a:defRPr>
                    </a:pPr>
                    <a:r>
                      <a:rPr lang="en-US" sz="800">
                        <a:solidFill>
                          <a:srgbClr val="F79646"/>
                        </a:solidFill>
                      </a:rPr>
                      <a:t>30%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527259430243049"/>
                      <c:h val="0.8467949839603382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B1A6-4D27-A964-1785FFFCC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'6.Schedule'!$K$1:$K$2</c:f>
              <c:numCache>
                <c:formatCode>General</c:formatCode>
                <c:ptCount val="2"/>
              </c:numCache>
            </c:numRef>
          </c:cat>
          <c:val>
            <c:numRef>
              <c:f>'6.Schedule'!$L$1:$L$2</c:f>
              <c:numCache>
                <c:formatCode>General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A6-4D27-A964-1785FFFCC00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238822127370371E-2"/>
          <c:y val="4.1240721625877635E-2"/>
          <c:w val="0.84490734199664241"/>
          <c:h val="0.87371095600093263"/>
        </c:manualLayout>
      </c:layout>
      <c:lineChart>
        <c:grouping val="standard"/>
        <c:varyColors val="0"/>
        <c:ser>
          <c:idx val="0"/>
          <c:order val="3"/>
          <c:tx>
            <c:strRef>
              <c:f>'5b.EngTracker'!$B$7</c:f>
              <c:strCache>
                <c:ptCount val="1"/>
                <c:pt idx="0">
                  <c:v>SPI = Earned/Schedule (Hours)</c:v>
                </c:pt>
              </c:strCache>
            </c:strRef>
          </c:tx>
          <c:spPr>
            <a:ln w="22225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4"/>
            <c:spPr>
              <a:solidFill>
                <a:schemeClr val="accent1">
                  <a:lumMod val="75000"/>
                  <a:alpha val="94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</c:spPr>
          </c:marker>
          <c:cat>
            <c:numRef>
              <c:f>'5b.EngTracker'!$C$19:$V$19</c:f>
              <c:numCache>
                <c:formatCode>mmm\-yy</c:formatCode>
                <c:ptCount val="20"/>
                <c:pt idx="0">
                  <c:v>44027</c:v>
                </c:pt>
                <c:pt idx="1">
                  <c:v>44057</c:v>
                </c:pt>
                <c:pt idx="2">
                  <c:v>44087</c:v>
                </c:pt>
                <c:pt idx="3">
                  <c:v>44117</c:v>
                </c:pt>
                <c:pt idx="4">
                  <c:v>44147</c:v>
                </c:pt>
                <c:pt idx="5">
                  <c:v>44177</c:v>
                </c:pt>
                <c:pt idx="6">
                  <c:v>44207</c:v>
                </c:pt>
                <c:pt idx="7">
                  <c:v>44237</c:v>
                </c:pt>
                <c:pt idx="8">
                  <c:v>44267</c:v>
                </c:pt>
                <c:pt idx="9">
                  <c:v>44297</c:v>
                </c:pt>
                <c:pt idx="10">
                  <c:v>44327</c:v>
                </c:pt>
                <c:pt idx="11">
                  <c:v>44357</c:v>
                </c:pt>
                <c:pt idx="12">
                  <c:v>44387</c:v>
                </c:pt>
                <c:pt idx="13">
                  <c:v>44417</c:v>
                </c:pt>
                <c:pt idx="14">
                  <c:v>44447</c:v>
                </c:pt>
                <c:pt idx="15">
                  <c:v>44477</c:v>
                </c:pt>
                <c:pt idx="16">
                  <c:v>44507</c:v>
                </c:pt>
                <c:pt idx="17">
                  <c:v>44537</c:v>
                </c:pt>
                <c:pt idx="18">
                  <c:v>44567</c:v>
                </c:pt>
                <c:pt idx="19">
                  <c:v>44597</c:v>
                </c:pt>
              </c:numCache>
            </c:numRef>
          </c:cat>
          <c:val>
            <c:numRef>
              <c:f>'5b.EngTracker'!$C$7:$V$7</c:f>
              <c:numCache>
                <c:formatCode>0.00</c:formatCode>
                <c:ptCount val="20"/>
                <c:pt idx="1">
                  <c:v>0.88888888888888895</c:v>
                </c:pt>
                <c:pt idx="2">
                  <c:v>0.9107142857142857</c:v>
                </c:pt>
                <c:pt idx="3">
                  <c:v>0.91666666666666663</c:v>
                </c:pt>
                <c:pt idx="4">
                  <c:v>0.9375</c:v>
                </c:pt>
                <c:pt idx="5">
                  <c:v>0.9</c:v>
                </c:pt>
                <c:pt idx="6">
                  <c:v>0.94444444444444442</c:v>
                </c:pt>
                <c:pt idx="7">
                  <c:v>1</c:v>
                </c:pt>
                <c:pt idx="8">
                  <c:v>1.1111111111111112</c:v>
                </c:pt>
                <c:pt idx="9">
                  <c:v>1.1111111111111112</c:v>
                </c:pt>
                <c:pt idx="10">
                  <c:v>1.125</c:v>
                </c:pt>
                <c:pt idx="11">
                  <c:v>1.1428571428571428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1-4E87-905D-3EE424D473CC}"/>
            </c:ext>
          </c:extLst>
        </c:ser>
        <c:ser>
          <c:idx val="4"/>
          <c:order val="4"/>
          <c:tx>
            <c:strRef>
              <c:f>'5b.EngTracker'!$B$8</c:f>
              <c:strCache>
                <c:ptCount val="1"/>
                <c:pt idx="0">
                  <c:v>JHP = Earned/Actual Spent (Hours)</c:v>
                </c:pt>
              </c:strCache>
            </c:strRef>
          </c:tx>
          <c:spPr>
            <a:ln w="2222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diamond"/>
            <c:size val="4"/>
            <c:spPr>
              <a:solidFill>
                <a:srgbClr val="00B050"/>
              </a:solidFill>
              <a:ln w="6350" cap="flat" cmpd="sng" algn="ctr">
                <a:solidFill>
                  <a:srgbClr val="00B050"/>
                </a:solidFill>
                <a:round/>
              </a:ln>
              <a:effectLst/>
            </c:spPr>
          </c:marker>
          <c:cat>
            <c:numRef>
              <c:f>'5b.EngTracker'!$C$19:$V$19</c:f>
              <c:numCache>
                <c:formatCode>mmm\-yy</c:formatCode>
                <c:ptCount val="20"/>
                <c:pt idx="0">
                  <c:v>44027</c:v>
                </c:pt>
                <c:pt idx="1">
                  <c:v>44057</c:v>
                </c:pt>
                <c:pt idx="2">
                  <c:v>44087</c:v>
                </c:pt>
                <c:pt idx="3">
                  <c:v>44117</c:v>
                </c:pt>
                <c:pt idx="4">
                  <c:v>44147</c:v>
                </c:pt>
                <c:pt idx="5">
                  <c:v>44177</c:v>
                </c:pt>
                <c:pt idx="6">
                  <c:v>44207</c:v>
                </c:pt>
                <c:pt idx="7">
                  <c:v>44237</c:v>
                </c:pt>
                <c:pt idx="8">
                  <c:v>44267</c:v>
                </c:pt>
                <c:pt idx="9">
                  <c:v>44297</c:v>
                </c:pt>
                <c:pt idx="10">
                  <c:v>44327</c:v>
                </c:pt>
                <c:pt idx="11">
                  <c:v>44357</c:v>
                </c:pt>
                <c:pt idx="12">
                  <c:v>44387</c:v>
                </c:pt>
                <c:pt idx="13">
                  <c:v>44417</c:v>
                </c:pt>
                <c:pt idx="14">
                  <c:v>44447</c:v>
                </c:pt>
                <c:pt idx="15">
                  <c:v>44477</c:v>
                </c:pt>
                <c:pt idx="16">
                  <c:v>44507</c:v>
                </c:pt>
                <c:pt idx="17">
                  <c:v>44537</c:v>
                </c:pt>
                <c:pt idx="18">
                  <c:v>44567</c:v>
                </c:pt>
                <c:pt idx="19">
                  <c:v>44597</c:v>
                </c:pt>
              </c:numCache>
            </c:numRef>
          </c:cat>
          <c:val>
            <c:numRef>
              <c:f>'5b.EngTracker'!$C$8:$V$8</c:f>
              <c:numCache>
                <c:formatCode>0.00</c:formatCode>
                <c:ptCount val="20"/>
                <c:pt idx="1">
                  <c:v>0.8</c:v>
                </c:pt>
                <c:pt idx="2">
                  <c:v>0.85</c:v>
                </c:pt>
                <c:pt idx="3">
                  <c:v>0.7857142857142857</c:v>
                </c:pt>
                <c:pt idx="4">
                  <c:v>0.75</c:v>
                </c:pt>
                <c:pt idx="5">
                  <c:v>0.72</c:v>
                </c:pt>
                <c:pt idx="6">
                  <c:v>1.2142857142857142</c:v>
                </c:pt>
                <c:pt idx="7">
                  <c:v>1.125</c:v>
                </c:pt>
                <c:pt idx="8">
                  <c:v>1.0526315789473684</c:v>
                </c:pt>
                <c:pt idx="9">
                  <c:v>0.90909090909090906</c:v>
                </c:pt>
                <c:pt idx="10">
                  <c:v>1</c:v>
                </c:pt>
                <c:pt idx="11">
                  <c:v>0.88888888888888884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1-4E87-905D-3EE424D47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23311"/>
        <c:axId val="433233295"/>
      </c:lineChart>
      <c:lineChart>
        <c:grouping val="standard"/>
        <c:varyColors val="0"/>
        <c:ser>
          <c:idx val="1"/>
          <c:order val="0"/>
          <c:tx>
            <c:strRef>
              <c:f>'5b.EngTracker'!$B$15</c:f>
              <c:strCache>
                <c:ptCount val="1"/>
                <c:pt idx="0">
                  <c:v>Earned % Complete (Cumulative)
Based on Total Budget Hours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round/>
              </a:ln>
              <a:effectLst/>
            </c:spPr>
          </c:marker>
          <c:cat>
            <c:numRef>
              <c:f>'5b.EngTracker'!$C$19:$V$19</c:f>
              <c:numCache>
                <c:formatCode>mmm\-yy</c:formatCode>
                <c:ptCount val="20"/>
                <c:pt idx="0">
                  <c:v>44027</c:v>
                </c:pt>
                <c:pt idx="1">
                  <c:v>44057</c:v>
                </c:pt>
                <c:pt idx="2">
                  <c:v>44087</c:v>
                </c:pt>
                <c:pt idx="3">
                  <c:v>44117</c:v>
                </c:pt>
                <c:pt idx="4">
                  <c:v>44147</c:v>
                </c:pt>
                <c:pt idx="5">
                  <c:v>44177</c:v>
                </c:pt>
                <c:pt idx="6">
                  <c:v>44207</c:v>
                </c:pt>
                <c:pt idx="7">
                  <c:v>44237</c:v>
                </c:pt>
                <c:pt idx="8">
                  <c:v>44267</c:v>
                </c:pt>
                <c:pt idx="9">
                  <c:v>44297</c:v>
                </c:pt>
                <c:pt idx="10">
                  <c:v>44327</c:v>
                </c:pt>
                <c:pt idx="11">
                  <c:v>44357</c:v>
                </c:pt>
                <c:pt idx="12">
                  <c:v>44387</c:v>
                </c:pt>
                <c:pt idx="13">
                  <c:v>44417</c:v>
                </c:pt>
                <c:pt idx="14">
                  <c:v>44447</c:v>
                </c:pt>
                <c:pt idx="15">
                  <c:v>44477</c:v>
                </c:pt>
                <c:pt idx="16">
                  <c:v>44507</c:v>
                </c:pt>
                <c:pt idx="17">
                  <c:v>44537</c:v>
                </c:pt>
                <c:pt idx="18">
                  <c:v>44567</c:v>
                </c:pt>
                <c:pt idx="19">
                  <c:v>44597</c:v>
                </c:pt>
              </c:numCache>
            </c:numRef>
          </c:cat>
          <c:val>
            <c:numRef>
              <c:f>'5b.EngTracker'!$C$15:$V$15</c:f>
              <c:numCache>
                <c:formatCode>General</c:formatCode>
                <c:ptCount val="20"/>
                <c:pt idx="0">
                  <c:v>0</c:v>
                </c:pt>
                <c:pt idx="1">
                  <c:v>1.6</c:v>
                </c:pt>
                <c:pt idx="2">
                  <c:v>4.1500000000000004</c:v>
                </c:pt>
                <c:pt idx="3">
                  <c:v>9.65</c:v>
                </c:pt>
                <c:pt idx="4">
                  <c:v>17.149999999999999</c:v>
                </c:pt>
                <c:pt idx="5">
                  <c:v>24.349999999999998</c:v>
                </c:pt>
                <c:pt idx="6">
                  <c:v>32.849999999999994</c:v>
                </c:pt>
                <c:pt idx="7">
                  <c:v>41.849999999999994</c:v>
                </c:pt>
                <c:pt idx="8">
                  <c:v>51.849999999999994</c:v>
                </c:pt>
                <c:pt idx="9">
                  <c:v>61.849999999999994</c:v>
                </c:pt>
                <c:pt idx="10">
                  <c:v>70.849999999999994</c:v>
                </c:pt>
                <c:pt idx="11">
                  <c:v>78.849999999999994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B1-4E87-905D-3EE424D473CC}"/>
            </c:ext>
          </c:extLst>
        </c:ser>
        <c:ser>
          <c:idx val="2"/>
          <c:order val="1"/>
          <c:tx>
            <c:strRef>
              <c:f>'5b.EngTracker'!$B$12</c:f>
              <c:strCache>
                <c:ptCount val="1"/>
                <c:pt idx="0">
                  <c:v>Spent Hours % Complete (Cumulative)
Based on Total Budget Hours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 cap="flat" cmpd="sng" algn="ctr">
                <a:solidFill>
                  <a:srgbClr val="00B050"/>
                </a:solidFill>
                <a:round/>
              </a:ln>
              <a:effectLst/>
            </c:spPr>
          </c:marker>
          <c:cat>
            <c:numRef>
              <c:f>'5b.EngTracker'!$C$19:$V$19</c:f>
              <c:numCache>
                <c:formatCode>mmm\-yy</c:formatCode>
                <c:ptCount val="20"/>
                <c:pt idx="0">
                  <c:v>44027</c:v>
                </c:pt>
                <c:pt idx="1">
                  <c:v>44057</c:v>
                </c:pt>
                <c:pt idx="2">
                  <c:v>44087</c:v>
                </c:pt>
                <c:pt idx="3">
                  <c:v>44117</c:v>
                </c:pt>
                <c:pt idx="4">
                  <c:v>44147</c:v>
                </c:pt>
                <c:pt idx="5">
                  <c:v>44177</c:v>
                </c:pt>
                <c:pt idx="6">
                  <c:v>44207</c:v>
                </c:pt>
                <c:pt idx="7">
                  <c:v>44237</c:v>
                </c:pt>
                <c:pt idx="8">
                  <c:v>44267</c:v>
                </c:pt>
                <c:pt idx="9">
                  <c:v>44297</c:v>
                </c:pt>
                <c:pt idx="10">
                  <c:v>44327</c:v>
                </c:pt>
                <c:pt idx="11">
                  <c:v>44357</c:v>
                </c:pt>
                <c:pt idx="12">
                  <c:v>44387</c:v>
                </c:pt>
                <c:pt idx="13">
                  <c:v>44417</c:v>
                </c:pt>
                <c:pt idx="14">
                  <c:v>44447</c:v>
                </c:pt>
                <c:pt idx="15">
                  <c:v>44477</c:v>
                </c:pt>
                <c:pt idx="16">
                  <c:v>44507</c:v>
                </c:pt>
                <c:pt idx="17">
                  <c:v>44537</c:v>
                </c:pt>
                <c:pt idx="18">
                  <c:v>44567</c:v>
                </c:pt>
                <c:pt idx="19">
                  <c:v>44597</c:v>
                </c:pt>
              </c:numCache>
            </c:numRef>
          </c:cat>
          <c:val>
            <c:numRef>
              <c:f>'5b.EngTracker'!$C$12:$V$12</c:f>
              <c:numCache>
                <c:formatCode>General</c:formatCode>
                <c:ptCount val="20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12</c:v>
                </c:pt>
                <c:pt idx="4">
                  <c:v>22</c:v>
                </c:pt>
                <c:pt idx="5">
                  <c:v>32</c:v>
                </c:pt>
                <c:pt idx="6">
                  <c:v>39</c:v>
                </c:pt>
                <c:pt idx="7">
                  <c:v>47</c:v>
                </c:pt>
                <c:pt idx="8">
                  <c:v>56.5</c:v>
                </c:pt>
                <c:pt idx="9">
                  <c:v>67.5</c:v>
                </c:pt>
                <c:pt idx="10">
                  <c:v>76.5</c:v>
                </c:pt>
                <c:pt idx="11">
                  <c:v>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B1-4E87-905D-3EE424D473CC}"/>
            </c:ext>
          </c:extLst>
        </c:ser>
        <c:ser>
          <c:idx val="3"/>
          <c:order val="2"/>
          <c:tx>
            <c:strRef>
              <c:f>'5b.EngTracker'!$B$18</c:f>
              <c:strCache>
                <c:ptCount val="1"/>
                <c:pt idx="0">
                  <c:v>Schedule % Complete (Cumulative)
Based on Total Budget Hours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marker>
          <c:cat>
            <c:numRef>
              <c:f>'5b.EngTracker'!$C$19:$V$19</c:f>
              <c:numCache>
                <c:formatCode>mmm\-yy</c:formatCode>
                <c:ptCount val="20"/>
                <c:pt idx="0">
                  <c:v>44027</c:v>
                </c:pt>
                <c:pt idx="1">
                  <c:v>44057</c:v>
                </c:pt>
                <c:pt idx="2">
                  <c:v>44087</c:v>
                </c:pt>
                <c:pt idx="3">
                  <c:v>44117</c:v>
                </c:pt>
                <c:pt idx="4">
                  <c:v>44147</c:v>
                </c:pt>
                <c:pt idx="5">
                  <c:v>44177</c:v>
                </c:pt>
                <c:pt idx="6">
                  <c:v>44207</c:v>
                </c:pt>
                <c:pt idx="7">
                  <c:v>44237</c:v>
                </c:pt>
                <c:pt idx="8">
                  <c:v>44267</c:v>
                </c:pt>
                <c:pt idx="9">
                  <c:v>44297</c:v>
                </c:pt>
                <c:pt idx="10">
                  <c:v>44327</c:v>
                </c:pt>
                <c:pt idx="11">
                  <c:v>44357</c:v>
                </c:pt>
                <c:pt idx="12">
                  <c:v>44387</c:v>
                </c:pt>
                <c:pt idx="13">
                  <c:v>44417</c:v>
                </c:pt>
                <c:pt idx="14">
                  <c:v>44447</c:v>
                </c:pt>
                <c:pt idx="15">
                  <c:v>44477</c:v>
                </c:pt>
                <c:pt idx="16">
                  <c:v>44507</c:v>
                </c:pt>
                <c:pt idx="17">
                  <c:v>44537</c:v>
                </c:pt>
                <c:pt idx="18">
                  <c:v>44567</c:v>
                </c:pt>
                <c:pt idx="19">
                  <c:v>44597</c:v>
                </c:pt>
              </c:numCache>
            </c:numRef>
          </c:cat>
          <c:val>
            <c:numRef>
              <c:f>'5b.EngTracker'!$C$18:$V$18</c:f>
              <c:numCache>
                <c:formatCode>General</c:formatCode>
                <c:ptCount val="20"/>
                <c:pt idx="0">
                  <c:v>0</c:v>
                </c:pt>
                <c:pt idx="1">
                  <c:v>1.8</c:v>
                </c:pt>
                <c:pt idx="2">
                  <c:v>5</c:v>
                </c:pt>
                <c:pt idx="3">
                  <c:v>11</c:v>
                </c:pt>
                <c:pt idx="4">
                  <c:v>19</c:v>
                </c:pt>
                <c:pt idx="5">
                  <c:v>27</c:v>
                </c:pt>
                <c:pt idx="6">
                  <c:v>36</c:v>
                </c:pt>
                <c:pt idx="7">
                  <c:v>45</c:v>
                </c:pt>
                <c:pt idx="8">
                  <c:v>54</c:v>
                </c:pt>
                <c:pt idx="9">
                  <c:v>63</c:v>
                </c:pt>
                <c:pt idx="10">
                  <c:v>71</c:v>
                </c:pt>
                <c:pt idx="11">
                  <c:v>78</c:v>
                </c:pt>
                <c:pt idx="12">
                  <c:v>85</c:v>
                </c:pt>
                <c:pt idx="13">
                  <c:v>90</c:v>
                </c:pt>
                <c:pt idx="14">
                  <c:v>93</c:v>
                </c:pt>
                <c:pt idx="15">
                  <c:v>95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B1-4E87-905D-3EE424D47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491119"/>
        <c:axId val="1783499855"/>
      </c:lineChart>
      <c:dateAx>
        <c:axId val="433223311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233295"/>
        <c:crosses val="autoZero"/>
        <c:auto val="1"/>
        <c:lblOffset val="100"/>
        <c:baseTimeUnit val="months"/>
      </c:dateAx>
      <c:valAx>
        <c:axId val="433233295"/>
        <c:scaling>
          <c:orientation val="minMax"/>
          <c:max val="1.4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600">
                    <a:solidFill>
                      <a:sysClr val="windowText" lastClr="000000"/>
                    </a:solidFill>
                  </a:rPr>
                  <a:t>schedule PERFORMANCE INDEX (Spi)</a:t>
                </a:r>
                <a:r>
                  <a:rPr lang="en-US" sz="600" baseline="0">
                    <a:solidFill>
                      <a:sysClr val="windowText" lastClr="000000"/>
                    </a:solidFill>
                  </a:rPr>
                  <a:t> &amp; </a:t>
                </a:r>
              </a:p>
              <a:p>
                <a:pPr>
                  <a:defRPr sz="600">
                    <a:solidFill>
                      <a:sysClr val="windowText" lastClr="000000"/>
                    </a:solidFill>
                  </a:defRPr>
                </a:pPr>
                <a:r>
                  <a:rPr lang="en-US" sz="600" baseline="0">
                    <a:solidFill>
                      <a:sysClr val="windowText" lastClr="000000"/>
                    </a:solidFill>
                  </a:rPr>
                  <a:t>JOB-HOUR PERFORMANCE (JHP)</a:t>
                </a:r>
                <a:endParaRPr lang="en-US" sz="6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1169249125249119E-2"/>
              <c:y val="0.23683574077658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223311"/>
        <c:crosses val="autoZero"/>
        <c:crossBetween val="between"/>
      </c:valAx>
      <c:valAx>
        <c:axId val="1783499855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600">
                    <a:solidFill>
                      <a:sysClr val="windowText" lastClr="000000"/>
                    </a:solidFill>
                  </a:rPr>
                  <a:t>PERCENT</a:t>
                </a:r>
                <a:r>
                  <a:rPr lang="en-US" sz="600" baseline="0">
                    <a:solidFill>
                      <a:sysClr val="windowText" lastClr="000000"/>
                    </a:solidFill>
                  </a:rPr>
                  <a:t> COMPLETE</a:t>
                </a:r>
                <a:endParaRPr lang="en-US" sz="6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6672460064919419"/>
              <c:y val="0.34540020175056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491119"/>
        <c:crosses val="max"/>
        <c:crossBetween val="between"/>
      </c:valAx>
      <c:dateAx>
        <c:axId val="178349111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83499855"/>
        <c:crosses val="autoZero"/>
        <c:auto val="1"/>
        <c:lblOffset val="100"/>
        <c:baseTimeUnit val="months"/>
        <c:majorUnit val="1"/>
        <c:minorUnit val="1"/>
      </c:date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038007014760421"/>
          <c:y val="0.49227788297905689"/>
          <c:w val="0.30852870757917189"/>
          <c:h val="0.4115441286222500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238822127370371E-2"/>
          <c:y val="4.1240721625877635E-2"/>
          <c:w val="0.84490734199664241"/>
          <c:h val="0.87371095600093263"/>
        </c:manualLayout>
      </c:layout>
      <c:lineChart>
        <c:grouping val="standard"/>
        <c:varyColors val="0"/>
        <c:ser>
          <c:idx val="0"/>
          <c:order val="3"/>
          <c:tx>
            <c:strRef>
              <c:f>'5b.EngTracker'!$B$7</c:f>
              <c:strCache>
                <c:ptCount val="1"/>
                <c:pt idx="0">
                  <c:v>SPI = Earned/Schedule (Hours)</c:v>
                </c:pt>
              </c:strCache>
            </c:strRef>
          </c:tx>
          <c:spPr>
            <a:ln w="22225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9"/>
            <c:spPr>
              <a:solidFill>
                <a:schemeClr val="accent1">
                  <a:lumMod val="75000"/>
                  <a:alpha val="94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</c:spPr>
          </c:marker>
          <c:cat>
            <c:numRef>
              <c:f>'5b.EngTracker'!$C$19:$V$19</c:f>
              <c:numCache>
                <c:formatCode>mmm\-yy</c:formatCode>
                <c:ptCount val="20"/>
                <c:pt idx="0">
                  <c:v>44027</c:v>
                </c:pt>
                <c:pt idx="1">
                  <c:v>44057</c:v>
                </c:pt>
                <c:pt idx="2">
                  <c:v>44087</c:v>
                </c:pt>
                <c:pt idx="3">
                  <c:v>44117</c:v>
                </c:pt>
                <c:pt idx="4">
                  <c:v>44147</c:v>
                </c:pt>
                <c:pt idx="5">
                  <c:v>44177</c:v>
                </c:pt>
                <c:pt idx="6">
                  <c:v>44207</c:v>
                </c:pt>
                <c:pt idx="7">
                  <c:v>44237</c:v>
                </c:pt>
                <c:pt idx="8">
                  <c:v>44267</c:v>
                </c:pt>
                <c:pt idx="9">
                  <c:v>44297</c:v>
                </c:pt>
                <c:pt idx="10">
                  <c:v>44327</c:v>
                </c:pt>
                <c:pt idx="11">
                  <c:v>44357</c:v>
                </c:pt>
                <c:pt idx="12">
                  <c:v>44387</c:v>
                </c:pt>
                <c:pt idx="13">
                  <c:v>44417</c:v>
                </c:pt>
                <c:pt idx="14">
                  <c:v>44447</c:v>
                </c:pt>
                <c:pt idx="15">
                  <c:v>44477</c:v>
                </c:pt>
                <c:pt idx="16">
                  <c:v>44507</c:v>
                </c:pt>
                <c:pt idx="17">
                  <c:v>44537</c:v>
                </c:pt>
                <c:pt idx="18">
                  <c:v>44567</c:v>
                </c:pt>
                <c:pt idx="19">
                  <c:v>44597</c:v>
                </c:pt>
              </c:numCache>
            </c:numRef>
          </c:cat>
          <c:val>
            <c:numRef>
              <c:f>'5b.EngTracker'!$C$7:$V$7</c:f>
              <c:numCache>
                <c:formatCode>0.00</c:formatCode>
                <c:ptCount val="20"/>
                <c:pt idx="1">
                  <c:v>0.88888888888888895</c:v>
                </c:pt>
                <c:pt idx="2">
                  <c:v>0.9107142857142857</c:v>
                </c:pt>
                <c:pt idx="3">
                  <c:v>0.91666666666666663</c:v>
                </c:pt>
                <c:pt idx="4">
                  <c:v>0.9375</c:v>
                </c:pt>
                <c:pt idx="5">
                  <c:v>0.9</c:v>
                </c:pt>
                <c:pt idx="6">
                  <c:v>0.94444444444444442</c:v>
                </c:pt>
                <c:pt idx="7">
                  <c:v>1</c:v>
                </c:pt>
                <c:pt idx="8">
                  <c:v>1.1111111111111112</c:v>
                </c:pt>
                <c:pt idx="9">
                  <c:v>1.1111111111111112</c:v>
                </c:pt>
                <c:pt idx="10">
                  <c:v>1.125</c:v>
                </c:pt>
                <c:pt idx="11">
                  <c:v>1.1428571428571428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CD-488D-AEEE-666475A84FCB}"/>
            </c:ext>
          </c:extLst>
        </c:ser>
        <c:ser>
          <c:idx val="4"/>
          <c:order val="4"/>
          <c:tx>
            <c:strRef>
              <c:f>'5b.EngTracker'!$B$8</c:f>
              <c:strCache>
                <c:ptCount val="1"/>
                <c:pt idx="0">
                  <c:v>JHP = Earned/Actual Spent (Hours)</c:v>
                </c:pt>
              </c:strCache>
            </c:strRef>
          </c:tx>
          <c:spPr>
            <a:ln w="2222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diamond"/>
            <c:size val="9"/>
            <c:spPr>
              <a:solidFill>
                <a:srgbClr val="00B050"/>
              </a:solidFill>
              <a:ln w="9525" cap="flat" cmpd="sng" algn="ctr">
                <a:solidFill>
                  <a:srgbClr val="00B050"/>
                </a:solidFill>
                <a:round/>
              </a:ln>
              <a:effectLst/>
            </c:spPr>
          </c:marker>
          <c:cat>
            <c:numRef>
              <c:f>'5b.EngTracker'!$C$19:$V$19</c:f>
              <c:numCache>
                <c:formatCode>mmm\-yy</c:formatCode>
                <c:ptCount val="20"/>
                <c:pt idx="0">
                  <c:v>44027</c:v>
                </c:pt>
                <c:pt idx="1">
                  <c:v>44057</c:v>
                </c:pt>
                <c:pt idx="2">
                  <c:v>44087</c:v>
                </c:pt>
                <c:pt idx="3">
                  <c:v>44117</c:v>
                </c:pt>
                <c:pt idx="4">
                  <c:v>44147</c:v>
                </c:pt>
                <c:pt idx="5">
                  <c:v>44177</c:v>
                </c:pt>
                <c:pt idx="6">
                  <c:v>44207</c:v>
                </c:pt>
                <c:pt idx="7">
                  <c:v>44237</c:v>
                </c:pt>
                <c:pt idx="8">
                  <c:v>44267</c:v>
                </c:pt>
                <c:pt idx="9">
                  <c:v>44297</c:v>
                </c:pt>
                <c:pt idx="10">
                  <c:v>44327</c:v>
                </c:pt>
                <c:pt idx="11">
                  <c:v>44357</c:v>
                </c:pt>
                <c:pt idx="12">
                  <c:v>44387</c:v>
                </c:pt>
                <c:pt idx="13">
                  <c:v>44417</c:v>
                </c:pt>
                <c:pt idx="14">
                  <c:v>44447</c:v>
                </c:pt>
                <c:pt idx="15">
                  <c:v>44477</c:v>
                </c:pt>
                <c:pt idx="16">
                  <c:v>44507</c:v>
                </c:pt>
                <c:pt idx="17">
                  <c:v>44537</c:v>
                </c:pt>
                <c:pt idx="18">
                  <c:v>44567</c:v>
                </c:pt>
                <c:pt idx="19">
                  <c:v>44597</c:v>
                </c:pt>
              </c:numCache>
            </c:numRef>
          </c:cat>
          <c:val>
            <c:numRef>
              <c:f>'5b.EngTracker'!$C$8:$V$8</c:f>
              <c:numCache>
                <c:formatCode>0.00</c:formatCode>
                <c:ptCount val="20"/>
                <c:pt idx="1">
                  <c:v>0.8</c:v>
                </c:pt>
                <c:pt idx="2">
                  <c:v>0.85</c:v>
                </c:pt>
                <c:pt idx="3">
                  <c:v>0.7857142857142857</c:v>
                </c:pt>
                <c:pt idx="4">
                  <c:v>0.75</c:v>
                </c:pt>
                <c:pt idx="5">
                  <c:v>0.72</c:v>
                </c:pt>
                <c:pt idx="6">
                  <c:v>1.2142857142857142</c:v>
                </c:pt>
                <c:pt idx="7">
                  <c:v>1.125</c:v>
                </c:pt>
                <c:pt idx="8">
                  <c:v>1.0526315789473684</c:v>
                </c:pt>
                <c:pt idx="9">
                  <c:v>0.90909090909090906</c:v>
                </c:pt>
                <c:pt idx="10">
                  <c:v>1</c:v>
                </c:pt>
                <c:pt idx="11">
                  <c:v>0.88888888888888884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D-488D-AEEE-666475A84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23311"/>
        <c:axId val="433233295"/>
      </c:lineChart>
      <c:lineChart>
        <c:grouping val="standard"/>
        <c:varyColors val="0"/>
        <c:ser>
          <c:idx val="1"/>
          <c:order val="0"/>
          <c:tx>
            <c:strRef>
              <c:f>'5b.EngTracker'!$B$15</c:f>
              <c:strCache>
                <c:ptCount val="1"/>
                <c:pt idx="0">
                  <c:v>Earned % Complete (Cumulative)
Based on Total Budget Hours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round/>
              </a:ln>
              <a:effectLst/>
            </c:spPr>
          </c:marker>
          <c:cat>
            <c:numRef>
              <c:f>'5b.EngTracker'!$C$19:$V$19</c:f>
              <c:numCache>
                <c:formatCode>mmm\-yy</c:formatCode>
                <c:ptCount val="20"/>
                <c:pt idx="0">
                  <c:v>44027</c:v>
                </c:pt>
                <c:pt idx="1">
                  <c:v>44057</c:v>
                </c:pt>
                <c:pt idx="2">
                  <c:v>44087</c:v>
                </c:pt>
                <c:pt idx="3">
                  <c:v>44117</c:v>
                </c:pt>
                <c:pt idx="4">
                  <c:v>44147</c:v>
                </c:pt>
                <c:pt idx="5">
                  <c:v>44177</c:v>
                </c:pt>
                <c:pt idx="6">
                  <c:v>44207</c:v>
                </c:pt>
                <c:pt idx="7">
                  <c:v>44237</c:v>
                </c:pt>
                <c:pt idx="8">
                  <c:v>44267</c:v>
                </c:pt>
                <c:pt idx="9">
                  <c:v>44297</c:v>
                </c:pt>
                <c:pt idx="10">
                  <c:v>44327</c:v>
                </c:pt>
                <c:pt idx="11">
                  <c:v>44357</c:v>
                </c:pt>
                <c:pt idx="12">
                  <c:v>44387</c:v>
                </c:pt>
                <c:pt idx="13">
                  <c:v>44417</c:v>
                </c:pt>
                <c:pt idx="14">
                  <c:v>44447</c:v>
                </c:pt>
                <c:pt idx="15">
                  <c:v>44477</c:v>
                </c:pt>
                <c:pt idx="16">
                  <c:v>44507</c:v>
                </c:pt>
                <c:pt idx="17">
                  <c:v>44537</c:v>
                </c:pt>
                <c:pt idx="18">
                  <c:v>44567</c:v>
                </c:pt>
                <c:pt idx="19">
                  <c:v>44597</c:v>
                </c:pt>
              </c:numCache>
            </c:numRef>
          </c:cat>
          <c:val>
            <c:numRef>
              <c:f>'5b.EngTracker'!$C$15:$V$15</c:f>
              <c:numCache>
                <c:formatCode>General</c:formatCode>
                <c:ptCount val="20"/>
                <c:pt idx="0">
                  <c:v>0</c:v>
                </c:pt>
                <c:pt idx="1">
                  <c:v>1.6</c:v>
                </c:pt>
                <c:pt idx="2">
                  <c:v>4.1500000000000004</c:v>
                </c:pt>
                <c:pt idx="3">
                  <c:v>9.65</c:v>
                </c:pt>
                <c:pt idx="4">
                  <c:v>17.149999999999999</c:v>
                </c:pt>
                <c:pt idx="5">
                  <c:v>24.349999999999998</c:v>
                </c:pt>
                <c:pt idx="6">
                  <c:v>32.849999999999994</c:v>
                </c:pt>
                <c:pt idx="7">
                  <c:v>41.849999999999994</c:v>
                </c:pt>
                <c:pt idx="8">
                  <c:v>51.849999999999994</c:v>
                </c:pt>
                <c:pt idx="9">
                  <c:v>61.849999999999994</c:v>
                </c:pt>
                <c:pt idx="10">
                  <c:v>70.849999999999994</c:v>
                </c:pt>
                <c:pt idx="11">
                  <c:v>78.849999999999994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CD-488D-AEEE-666475A84FCB}"/>
            </c:ext>
          </c:extLst>
        </c:ser>
        <c:ser>
          <c:idx val="2"/>
          <c:order val="1"/>
          <c:tx>
            <c:strRef>
              <c:f>'5b.EngTracker'!$B$12</c:f>
              <c:strCache>
                <c:ptCount val="1"/>
                <c:pt idx="0">
                  <c:v>Spent Hours % Complete (Cumulative)
Based on Total Budget Hours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 cap="flat" cmpd="sng" algn="ctr">
                <a:solidFill>
                  <a:srgbClr val="00B050"/>
                </a:solidFill>
                <a:round/>
              </a:ln>
              <a:effectLst/>
            </c:spPr>
          </c:marker>
          <c:cat>
            <c:numRef>
              <c:f>'5b.EngTracker'!$C$19:$V$19</c:f>
              <c:numCache>
                <c:formatCode>mmm\-yy</c:formatCode>
                <c:ptCount val="20"/>
                <c:pt idx="0">
                  <c:v>44027</c:v>
                </c:pt>
                <c:pt idx="1">
                  <c:v>44057</c:v>
                </c:pt>
                <c:pt idx="2">
                  <c:v>44087</c:v>
                </c:pt>
                <c:pt idx="3">
                  <c:v>44117</c:v>
                </c:pt>
                <c:pt idx="4">
                  <c:v>44147</c:v>
                </c:pt>
                <c:pt idx="5">
                  <c:v>44177</c:v>
                </c:pt>
                <c:pt idx="6">
                  <c:v>44207</c:v>
                </c:pt>
                <c:pt idx="7">
                  <c:v>44237</c:v>
                </c:pt>
                <c:pt idx="8">
                  <c:v>44267</c:v>
                </c:pt>
                <c:pt idx="9">
                  <c:v>44297</c:v>
                </c:pt>
                <c:pt idx="10">
                  <c:v>44327</c:v>
                </c:pt>
                <c:pt idx="11">
                  <c:v>44357</c:v>
                </c:pt>
                <c:pt idx="12">
                  <c:v>44387</c:v>
                </c:pt>
                <c:pt idx="13">
                  <c:v>44417</c:v>
                </c:pt>
                <c:pt idx="14">
                  <c:v>44447</c:v>
                </c:pt>
                <c:pt idx="15">
                  <c:v>44477</c:v>
                </c:pt>
                <c:pt idx="16">
                  <c:v>44507</c:v>
                </c:pt>
                <c:pt idx="17">
                  <c:v>44537</c:v>
                </c:pt>
                <c:pt idx="18">
                  <c:v>44567</c:v>
                </c:pt>
                <c:pt idx="19">
                  <c:v>44597</c:v>
                </c:pt>
              </c:numCache>
            </c:numRef>
          </c:cat>
          <c:val>
            <c:numRef>
              <c:f>'5b.EngTracker'!$C$12:$V$12</c:f>
              <c:numCache>
                <c:formatCode>General</c:formatCode>
                <c:ptCount val="20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12</c:v>
                </c:pt>
                <c:pt idx="4">
                  <c:v>22</c:v>
                </c:pt>
                <c:pt idx="5">
                  <c:v>32</c:v>
                </c:pt>
                <c:pt idx="6">
                  <c:v>39</c:v>
                </c:pt>
                <c:pt idx="7">
                  <c:v>47</c:v>
                </c:pt>
                <c:pt idx="8">
                  <c:v>56.5</c:v>
                </c:pt>
                <c:pt idx="9">
                  <c:v>67.5</c:v>
                </c:pt>
                <c:pt idx="10">
                  <c:v>76.5</c:v>
                </c:pt>
                <c:pt idx="11">
                  <c:v>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CD-488D-AEEE-666475A84FCB}"/>
            </c:ext>
          </c:extLst>
        </c:ser>
        <c:ser>
          <c:idx val="3"/>
          <c:order val="2"/>
          <c:tx>
            <c:strRef>
              <c:f>'5b.EngTracker'!$B$18</c:f>
              <c:strCache>
                <c:ptCount val="1"/>
                <c:pt idx="0">
                  <c:v>Schedule % Complete (Cumulative)
Based on Total Budget Hours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marker>
          <c:cat>
            <c:numRef>
              <c:f>'5b.EngTracker'!$C$19:$V$19</c:f>
              <c:numCache>
                <c:formatCode>mmm\-yy</c:formatCode>
                <c:ptCount val="20"/>
                <c:pt idx="0">
                  <c:v>44027</c:v>
                </c:pt>
                <c:pt idx="1">
                  <c:v>44057</c:v>
                </c:pt>
                <c:pt idx="2">
                  <c:v>44087</c:v>
                </c:pt>
                <c:pt idx="3">
                  <c:v>44117</c:v>
                </c:pt>
                <c:pt idx="4">
                  <c:v>44147</c:v>
                </c:pt>
                <c:pt idx="5">
                  <c:v>44177</c:v>
                </c:pt>
                <c:pt idx="6">
                  <c:v>44207</c:v>
                </c:pt>
                <c:pt idx="7">
                  <c:v>44237</c:v>
                </c:pt>
                <c:pt idx="8">
                  <c:v>44267</c:v>
                </c:pt>
                <c:pt idx="9">
                  <c:v>44297</c:v>
                </c:pt>
                <c:pt idx="10">
                  <c:v>44327</c:v>
                </c:pt>
                <c:pt idx="11">
                  <c:v>44357</c:v>
                </c:pt>
                <c:pt idx="12">
                  <c:v>44387</c:v>
                </c:pt>
                <c:pt idx="13">
                  <c:v>44417</c:v>
                </c:pt>
                <c:pt idx="14">
                  <c:v>44447</c:v>
                </c:pt>
                <c:pt idx="15">
                  <c:v>44477</c:v>
                </c:pt>
                <c:pt idx="16">
                  <c:v>44507</c:v>
                </c:pt>
                <c:pt idx="17">
                  <c:v>44537</c:v>
                </c:pt>
                <c:pt idx="18">
                  <c:v>44567</c:v>
                </c:pt>
                <c:pt idx="19">
                  <c:v>44597</c:v>
                </c:pt>
              </c:numCache>
            </c:numRef>
          </c:cat>
          <c:val>
            <c:numRef>
              <c:f>'5b.EngTracker'!$C$18:$V$18</c:f>
              <c:numCache>
                <c:formatCode>General</c:formatCode>
                <c:ptCount val="20"/>
                <c:pt idx="0">
                  <c:v>0</c:v>
                </c:pt>
                <c:pt idx="1">
                  <c:v>1.8</c:v>
                </c:pt>
                <c:pt idx="2">
                  <c:v>5</c:v>
                </c:pt>
                <c:pt idx="3">
                  <c:v>11</c:v>
                </c:pt>
                <c:pt idx="4">
                  <c:v>19</c:v>
                </c:pt>
                <c:pt idx="5">
                  <c:v>27</c:v>
                </c:pt>
                <c:pt idx="6">
                  <c:v>36</c:v>
                </c:pt>
                <c:pt idx="7">
                  <c:v>45</c:v>
                </c:pt>
                <c:pt idx="8">
                  <c:v>54</c:v>
                </c:pt>
                <c:pt idx="9">
                  <c:v>63</c:v>
                </c:pt>
                <c:pt idx="10">
                  <c:v>71</c:v>
                </c:pt>
                <c:pt idx="11">
                  <c:v>78</c:v>
                </c:pt>
                <c:pt idx="12">
                  <c:v>85</c:v>
                </c:pt>
                <c:pt idx="13">
                  <c:v>90</c:v>
                </c:pt>
                <c:pt idx="14">
                  <c:v>93</c:v>
                </c:pt>
                <c:pt idx="15">
                  <c:v>95</c:v>
                </c:pt>
                <c:pt idx="16">
                  <c:v>97</c:v>
                </c:pt>
                <c:pt idx="17">
                  <c:v>98</c:v>
                </c:pt>
                <c:pt idx="18">
                  <c:v>99</c:v>
                </c:pt>
                <c:pt idx="1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CD-488D-AEEE-666475A84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491119"/>
        <c:axId val="1783499855"/>
      </c:lineChart>
      <c:dateAx>
        <c:axId val="433223311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233295"/>
        <c:crosses val="autoZero"/>
        <c:auto val="1"/>
        <c:lblOffset val="100"/>
        <c:baseTimeUnit val="months"/>
      </c:dateAx>
      <c:valAx>
        <c:axId val="433233295"/>
        <c:scaling>
          <c:orientation val="minMax"/>
          <c:max val="1.4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sCHEDULE PERFORMANCE INDEX (Spi)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&amp; </a:t>
                </a:r>
              </a:p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r>
                  <a:rPr lang="en-US" sz="1400" baseline="0">
                    <a:solidFill>
                      <a:sysClr val="windowText" lastClr="000000"/>
                    </a:solidFill>
                  </a:rPr>
                  <a:t>JOB-HOUR PERFORMANCE (JHP)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1169249125249119E-2"/>
              <c:y val="0.23683574077658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223311"/>
        <c:crosses val="autoZero"/>
        <c:crossBetween val="between"/>
      </c:valAx>
      <c:valAx>
        <c:axId val="1783499855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PERCENT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COMPLETE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6672460064919419"/>
              <c:y val="0.34540020175056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491119"/>
        <c:crosses val="max"/>
        <c:crossBetween val="between"/>
      </c:valAx>
      <c:dateAx>
        <c:axId val="178349111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83499855"/>
        <c:crosses val="autoZero"/>
        <c:auto val="1"/>
        <c:lblOffset val="100"/>
        <c:baseTimeUnit val="months"/>
        <c:majorUnit val="1"/>
        <c:minorUnit val="1"/>
      </c:date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694697416230408"/>
          <c:y val="0.50416253881856732"/>
          <c:w val="0.27184970815095544"/>
          <c:h val="0.389655540270017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emf"/><Relationship Id="rId18" Type="http://schemas.openxmlformats.org/officeDocument/2006/relationships/image" Target="../media/image22.emf"/><Relationship Id="rId3" Type="http://schemas.openxmlformats.org/officeDocument/2006/relationships/image" Target="../media/image8.emf"/><Relationship Id="rId21" Type="http://schemas.openxmlformats.org/officeDocument/2006/relationships/image" Target="../media/image25.emf"/><Relationship Id="rId7" Type="http://schemas.openxmlformats.org/officeDocument/2006/relationships/image" Target="../media/image11.emf"/><Relationship Id="rId12" Type="http://schemas.openxmlformats.org/officeDocument/2006/relationships/image" Target="../media/image16.emf"/><Relationship Id="rId17" Type="http://schemas.openxmlformats.org/officeDocument/2006/relationships/image" Target="../media/image21.emf"/><Relationship Id="rId2" Type="http://schemas.openxmlformats.org/officeDocument/2006/relationships/chart" Target="../charts/chart5.xml"/><Relationship Id="rId16" Type="http://schemas.openxmlformats.org/officeDocument/2006/relationships/image" Target="../media/image20.emf"/><Relationship Id="rId20" Type="http://schemas.openxmlformats.org/officeDocument/2006/relationships/image" Target="../media/image24.emf"/><Relationship Id="rId1" Type="http://schemas.openxmlformats.org/officeDocument/2006/relationships/chart" Target="../charts/chart4.xml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10" Type="http://schemas.openxmlformats.org/officeDocument/2006/relationships/image" Target="../media/image14.emf"/><Relationship Id="rId19" Type="http://schemas.openxmlformats.org/officeDocument/2006/relationships/image" Target="../media/image23.emf"/><Relationship Id="rId4" Type="http://schemas.openxmlformats.org/officeDocument/2006/relationships/chart" Target="../charts/chart6.xml"/><Relationship Id="rId9" Type="http://schemas.openxmlformats.org/officeDocument/2006/relationships/image" Target="../media/image13.emf"/><Relationship Id="rId14" Type="http://schemas.openxmlformats.org/officeDocument/2006/relationships/image" Target="../media/image1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33.emf"/><Relationship Id="rId13" Type="http://schemas.openxmlformats.org/officeDocument/2006/relationships/image" Target="../media/image38.emf"/><Relationship Id="rId18" Type="http://schemas.openxmlformats.org/officeDocument/2006/relationships/image" Target="../media/image43.emf"/><Relationship Id="rId3" Type="http://schemas.openxmlformats.org/officeDocument/2006/relationships/image" Target="../media/image28.emf"/><Relationship Id="rId7" Type="http://schemas.openxmlformats.org/officeDocument/2006/relationships/image" Target="../media/image32.emf"/><Relationship Id="rId12" Type="http://schemas.openxmlformats.org/officeDocument/2006/relationships/image" Target="../media/image37.emf"/><Relationship Id="rId17" Type="http://schemas.openxmlformats.org/officeDocument/2006/relationships/image" Target="../media/image42.emf"/><Relationship Id="rId2" Type="http://schemas.openxmlformats.org/officeDocument/2006/relationships/image" Target="../media/image27.emf"/><Relationship Id="rId16" Type="http://schemas.openxmlformats.org/officeDocument/2006/relationships/image" Target="../media/image41.emf"/><Relationship Id="rId1" Type="http://schemas.openxmlformats.org/officeDocument/2006/relationships/image" Target="../media/image26.emf"/><Relationship Id="rId6" Type="http://schemas.openxmlformats.org/officeDocument/2006/relationships/image" Target="../media/image31.emf"/><Relationship Id="rId11" Type="http://schemas.openxmlformats.org/officeDocument/2006/relationships/image" Target="../media/image36.emf"/><Relationship Id="rId5" Type="http://schemas.openxmlformats.org/officeDocument/2006/relationships/image" Target="../media/image30.emf"/><Relationship Id="rId15" Type="http://schemas.openxmlformats.org/officeDocument/2006/relationships/image" Target="../media/image40.emf"/><Relationship Id="rId10" Type="http://schemas.openxmlformats.org/officeDocument/2006/relationships/image" Target="../media/image35.emf"/><Relationship Id="rId4" Type="http://schemas.openxmlformats.org/officeDocument/2006/relationships/image" Target="../media/image29.emf"/><Relationship Id="rId9" Type="http://schemas.openxmlformats.org/officeDocument/2006/relationships/image" Target="../media/image34.emf"/><Relationship Id="rId14" Type="http://schemas.openxmlformats.org/officeDocument/2006/relationships/image" Target="../media/image3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6.png"/><Relationship Id="rId2" Type="http://schemas.openxmlformats.org/officeDocument/2006/relationships/image" Target="../media/image45.png"/><Relationship Id="rId1" Type="http://schemas.openxmlformats.org/officeDocument/2006/relationships/image" Target="../media/image4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1</xdr:row>
      <xdr:rowOff>113000</xdr:rowOff>
    </xdr:from>
    <xdr:to>
      <xdr:col>8</xdr:col>
      <xdr:colOff>415636</xdr:colOff>
      <xdr:row>20</xdr:row>
      <xdr:rowOff>103908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68407</xdr:colOff>
      <xdr:row>65</xdr:row>
      <xdr:rowOff>173616</xdr:rowOff>
    </xdr:from>
    <xdr:to>
      <xdr:col>15</xdr:col>
      <xdr:colOff>259771</xdr:colOff>
      <xdr:row>86</xdr:row>
      <xdr:rowOff>34638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348096</xdr:colOff>
      <xdr:row>66</xdr:row>
      <xdr:rowOff>3465</xdr:rowOff>
    </xdr:from>
    <xdr:to>
      <xdr:col>29</xdr:col>
      <xdr:colOff>536863</xdr:colOff>
      <xdr:row>86</xdr:row>
      <xdr:rowOff>17319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</xdr:row>
          <xdr:rowOff>123825</xdr:rowOff>
        </xdr:from>
        <xdr:to>
          <xdr:col>18</xdr:col>
          <xdr:colOff>485775</xdr:colOff>
          <xdr:row>20</xdr:row>
          <xdr:rowOff>76200</xdr:rowOff>
        </xdr:to>
        <xdr:pic>
          <xdr:nvPicPr>
            <xdr:cNvPr id="12701" name="Picture 2">
              <a:extLst>
                <a:ext uri="{FF2B5EF4-FFF2-40B4-BE49-F238E27FC236}">
                  <a16:creationId xmlns:a16="http://schemas.microsoft.com/office/drawing/2014/main" id="{00000000-0008-0000-0000-00009D3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0074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5324475" y="428625"/>
              <a:ext cx="5772150" cy="3571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24</xdr:row>
          <xdr:rowOff>57150</xdr:rowOff>
        </xdr:from>
        <xdr:to>
          <xdr:col>42</xdr:col>
          <xdr:colOff>123825</xdr:colOff>
          <xdr:row>60</xdr:row>
          <xdr:rowOff>142875</xdr:rowOff>
        </xdr:to>
        <xdr:pic>
          <xdr:nvPicPr>
            <xdr:cNvPr id="12702" name="Picture 6">
              <a:extLst>
                <a:ext uri="{FF2B5EF4-FFF2-40B4-BE49-F238E27FC236}">
                  <a16:creationId xmlns:a16="http://schemas.microsoft.com/office/drawing/2014/main" id="{00000000-0008-0000-0000-00009E3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.Cost'!$B$2:$E$7" spid="_x0000_s20074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8343900" y="4857750"/>
              <a:ext cx="16297275" cy="7058025"/>
            </a:xfrm>
            <a:prstGeom prst="rect">
              <a:avLst/>
            </a:prstGeom>
            <a:noFill/>
            <a:ln w="9525">
              <a:solidFill>
                <a:srgbClr val="4F81BD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142875</xdr:rowOff>
        </xdr:from>
        <xdr:to>
          <xdr:col>14</xdr:col>
          <xdr:colOff>104775</xdr:colOff>
          <xdr:row>63</xdr:row>
          <xdr:rowOff>76200</xdr:rowOff>
        </xdr:to>
        <xdr:pic>
          <xdr:nvPicPr>
            <xdr:cNvPr id="12703" name="Picture 9">
              <a:extLst>
                <a:ext uri="{FF2B5EF4-FFF2-40B4-BE49-F238E27FC236}">
                  <a16:creationId xmlns:a16="http://schemas.microsoft.com/office/drawing/2014/main" id="{00000000-0008-0000-0000-00009F3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0074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23850" y="4562475"/>
              <a:ext cx="7953375" cy="7858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0.72974</cdr:x>
      <cdr:y>0.70018</cdr:y>
    </cdr:from>
    <cdr:to>
      <cdr:x>0.7608</cdr:x>
      <cdr:y>0.73898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724703" y="1890713"/>
          <a:ext cx="115957" cy="10477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/>
        </a:solidFill>
        <a:ln xmlns:a="http://schemas.openxmlformats.org/drawingml/2006/main">
          <a:solidFill>
            <a:schemeClr val="accent5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0.7274</cdr:x>
      <cdr:y>0.89359</cdr:y>
    </cdr:from>
    <cdr:to>
      <cdr:x>0.75845</cdr:x>
      <cdr:y>0.93239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715959" y="2413000"/>
          <a:ext cx="115957" cy="10477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>
          <a:solidFill>
            <a:schemeClr val="accent4">
              <a:lumMod val="60000"/>
              <a:lumOff val="4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0.72533</cdr:x>
      <cdr:y>0.79483</cdr:y>
    </cdr:from>
    <cdr:to>
      <cdr:x>0.75638</cdr:x>
      <cdr:y>0.83363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708229" y="2146300"/>
          <a:ext cx="115957" cy="10477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0.75572</cdr:x>
      <cdr:y>0.66656</cdr:y>
    </cdr:from>
    <cdr:to>
      <cdr:x>0.94347</cdr:x>
      <cdr:y>0.76302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485255" y="2152594"/>
          <a:ext cx="865878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Section</a:t>
          </a:r>
          <a:r>
            <a:rPr lang="en-US" sz="1400" b="1" baseline="0"/>
            <a:t> 1</a:t>
          </a:r>
          <a:endParaRPr lang="en-US" sz="1400" b="1"/>
        </a:p>
      </cdr:txBody>
    </cdr:sp>
  </cdr:relSizeAnchor>
  <cdr:relSizeAnchor xmlns:cdr="http://schemas.openxmlformats.org/drawingml/2006/chartDrawing">
    <cdr:from>
      <cdr:x>0.75827</cdr:x>
      <cdr:y>0.76533</cdr:y>
    </cdr:from>
    <cdr:to>
      <cdr:x>0.94602</cdr:x>
      <cdr:y>0.86178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497020" y="2471548"/>
          <a:ext cx="865878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Section</a:t>
          </a:r>
          <a:r>
            <a:rPr lang="en-US" sz="1400" b="1" baseline="0"/>
            <a:t> 2</a:t>
          </a:r>
          <a:endParaRPr lang="en-US" sz="1400" b="1"/>
        </a:p>
      </cdr:txBody>
    </cdr:sp>
  </cdr:relSizeAnchor>
  <cdr:relSizeAnchor xmlns:cdr="http://schemas.openxmlformats.org/drawingml/2006/chartDrawing">
    <cdr:from>
      <cdr:x>0.76082</cdr:x>
      <cdr:y>0.86762</cdr:y>
    </cdr:from>
    <cdr:to>
      <cdr:x>0.94857</cdr:x>
      <cdr:y>0.96407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3508785" y="2801893"/>
          <a:ext cx="865878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Section</a:t>
          </a:r>
          <a:r>
            <a:rPr lang="en-US" sz="1400" b="1" baseline="0"/>
            <a:t> 3</a:t>
          </a:r>
          <a:endParaRPr lang="en-US" sz="14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81</xdr:row>
      <xdr:rowOff>39220</xdr:rowOff>
    </xdr:from>
    <xdr:to>
      <xdr:col>56</xdr:col>
      <xdr:colOff>100852</xdr:colOff>
      <xdr:row>99</xdr:row>
      <xdr:rowOff>80596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6569</xdr:colOff>
      <xdr:row>6</xdr:row>
      <xdr:rowOff>23813</xdr:rowOff>
    </xdr:from>
    <xdr:to>
      <xdr:col>56</xdr:col>
      <xdr:colOff>83344</xdr:colOff>
      <xdr:row>21</xdr:row>
      <xdr:rowOff>173691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199086" y="1639779"/>
          <a:ext cx="3091930" cy="3007378"/>
        </a:xfrm>
        <a:prstGeom prst="rect">
          <a:avLst/>
        </a:prstGeom>
        <a:solidFill>
          <a:schemeClr val="lt1"/>
        </a:solidFill>
        <a:ln w="63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Key Achievements:</a:t>
          </a:r>
          <a:endParaRPr lang="en-US" sz="9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XYZ</a:t>
          </a:r>
          <a:endParaRPr lang="en-US" sz="9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Critical Issues:</a:t>
          </a:r>
          <a:endParaRPr lang="en-US" sz="900">
            <a:effectLst/>
          </a:endParaRPr>
        </a:p>
        <a:p>
          <a:endParaRPr lang="en-US" sz="900" b="1" u="sng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XYZ</a:t>
          </a:r>
          <a:endParaRPr lang="en-US" sz="900">
            <a:effectLst/>
          </a:endParaRPr>
        </a:p>
        <a:p>
          <a:endParaRPr lang="en-US" sz="900" b="1" u="sng" baseline="0"/>
        </a:p>
        <a:p>
          <a:r>
            <a:rPr lang="en-US" sz="900" b="1" u="sng" baseline="0"/>
            <a:t>Risk &amp; Opportunities:</a:t>
          </a:r>
        </a:p>
        <a:p>
          <a:endParaRPr lang="en-US" sz="900" b="0" u="none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XYZ</a:t>
          </a:r>
          <a:endParaRPr lang="en-US" sz="900">
            <a:effectLst/>
          </a:endParaRPr>
        </a:p>
        <a:p>
          <a:endParaRPr lang="en-US" sz="1000" b="1" u="sng" baseline="0"/>
        </a:p>
        <a:p>
          <a:endParaRPr lang="en-US" sz="1000" b="0" u="none" baseline="0"/>
        </a:p>
        <a:p>
          <a:endParaRPr lang="en-US" sz="1200" b="1" u="sng" baseline="0"/>
        </a:p>
        <a:p>
          <a:endParaRPr lang="en-US" sz="1200" b="1" u="sng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/>
        </a:p>
      </xdr:txBody>
    </xdr:sp>
    <xdr:clientData/>
  </xdr:twoCellAnchor>
  <xdr:twoCellAnchor>
    <xdr:from>
      <xdr:col>5</xdr:col>
      <xdr:colOff>37468</xdr:colOff>
      <xdr:row>82</xdr:row>
      <xdr:rowOff>93852</xdr:rowOff>
    </xdr:from>
    <xdr:to>
      <xdr:col>20</xdr:col>
      <xdr:colOff>89997</xdr:colOff>
      <xdr:row>86</xdr:row>
      <xdr:rowOff>189102</xdr:rowOff>
    </xdr:to>
    <xdr:graphicFrame macro="">
      <xdr:nvGraphicFramePr>
        <xdr:cNvPr id="20" name="Chart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40622</xdr:colOff>
          <xdr:row>15</xdr:row>
          <xdr:rowOff>36183</xdr:rowOff>
        </xdr:from>
        <xdr:to>
          <xdr:col>26</xdr:col>
          <xdr:colOff>72260</xdr:colOff>
          <xdr:row>21</xdr:row>
          <xdr:rowOff>134190</xdr:rowOff>
        </xdr:to>
        <xdr:pic>
          <xdr:nvPicPr>
            <xdr:cNvPr id="24" name="Picture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.Quality'!$C$2:$F$11" spid="_x0000_s19002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52294" y="3366649"/>
              <a:ext cx="2777466" cy="124100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24430</xdr:colOff>
      <xdr:row>39</xdr:row>
      <xdr:rowOff>28304</xdr:rowOff>
    </xdr:from>
    <xdr:to>
      <xdr:col>56</xdr:col>
      <xdr:colOff>90613</xdr:colOff>
      <xdr:row>48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100854</xdr:colOff>
      <xdr:row>45</xdr:row>
      <xdr:rowOff>11556</xdr:rowOff>
    </xdr:from>
    <xdr:to>
      <xdr:col>53</xdr:col>
      <xdr:colOff>12607</xdr:colOff>
      <xdr:row>45</xdr:row>
      <xdr:rowOff>33968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V="1">
          <a:off x="661148" y="8976262"/>
          <a:ext cx="5290577" cy="22412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9527</xdr:colOff>
          <xdr:row>5</xdr:row>
          <xdr:rowOff>185737</xdr:rowOff>
        </xdr:from>
        <xdr:to>
          <xdr:col>26</xdr:col>
          <xdr:colOff>78828</xdr:colOff>
          <xdr:row>8</xdr:row>
          <xdr:rowOff>174902</xdr:rowOff>
        </xdr:to>
        <xdr:pic>
          <xdr:nvPicPr>
            <xdr:cNvPr id="29" name="Picture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I1.HSSE'!$B$1:$I$5" spid="_x0000_s19002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21199" y="1604634"/>
              <a:ext cx="2815129" cy="5672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15477</xdr:colOff>
          <xdr:row>8</xdr:row>
          <xdr:rowOff>148829</xdr:rowOff>
        </xdr:from>
        <xdr:to>
          <xdr:col>26</xdr:col>
          <xdr:colOff>91966</xdr:colOff>
          <xdr:row>11</xdr:row>
          <xdr:rowOff>145163</xdr:rowOff>
        </xdr:to>
        <xdr:pic>
          <xdr:nvPicPr>
            <xdr:cNvPr id="30" name="Picture 29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I1.HSSE'!$B$7:$I$11" spid="_x0000_s19003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27149" y="2145795"/>
              <a:ext cx="2822317" cy="56783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65691</xdr:colOff>
          <xdr:row>1</xdr:row>
          <xdr:rowOff>148368</xdr:rowOff>
        </xdr:from>
        <xdr:to>
          <xdr:col>56</xdr:col>
          <xdr:colOff>95652</xdr:colOff>
          <xdr:row>4</xdr:row>
          <xdr:rowOff>170791</xdr:rowOff>
        </xdr:to>
        <xdr:pic>
          <xdr:nvPicPr>
            <xdr:cNvPr id="37" name="Picture 36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0.INTRO'!$A$13:$D$18" spid="_x0000_s190031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3369881" y="621334"/>
              <a:ext cx="2933443" cy="73187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32845</xdr:colOff>
          <xdr:row>1</xdr:row>
          <xdr:rowOff>179585</xdr:rowOff>
        </xdr:from>
        <xdr:to>
          <xdr:col>30</xdr:col>
          <xdr:colOff>21921</xdr:colOff>
          <xdr:row>4</xdr:row>
          <xdr:rowOff>198305</xdr:rowOff>
        </xdr:to>
        <xdr:pic>
          <xdr:nvPicPr>
            <xdr:cNvPr id="35" name="Picture 34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0.INTRO'!$A$6:$D$11" spid="_x0000_s190032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2845" y="652551"/>
              <a:ext cx="3293266" cy="72817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7284</xdr:colOff>
          <xdr:row>11</xdr:row>
          <xdr:rowOff>135592</xdr:rowOff>
        </xdr:from>
        <xdr:to>
          <xdr:col>11</xdr:col>
          <xdr:colOff>69822</xdr:colOff>
          <xdr:row>13</xdr:row>
          <xdr:rowOff>115620</xdr:rowOff>
        </xdr:to>
        <xdr:pic>
          <xdr:nvPicPr>
            <xdr:cNvPr id="41" name="Picture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I1.HSSE'!$B$13:$E$16" spid="_x0000_s19003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19343" y="2253504"/>
              <a:ext cx="1124510" cy="3610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50988</xdr:colOff>
          <xdr:row>12</xdr:row>
          <xdr:rowOff>30257</xdr:rowOff>
        </xdr:from>
        <xdr:to>
          <xdr:col>18</xdr:col>
          <xdr:colOff>98184</xdr:colOff>
          <xdr:row>13</xdr:row>
          <xdr:rowOff>95250</xdr:rowOff>
        </xdr:to>
        <xdr:pic>
          <xdr:nvPicPr>
            <xdr:cNvPr id="42" name="Picture 41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I1.HSSE'!$B$17:$E$19" spid="_x0000_s190034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1059517" y="2338669"/>
              <a:ext cx="1055726" cy="25549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19610</xdr:colOff>
          <xdr:row>12</xdr:row>
          <xdr:rowOff>40342</xdr:rowOff>
        </xdr:from>
        <xdr:to>
          <xdr:col>26</xdr:col>
          <xdr:colOff>48284</xdr:colOff>
          <xdr:row>13</xdr:row>
          <xdr:rowOff>100853</xdr:rowOff>
        </xdr:to>
        <xdr:pic>
          <xdr:nvPicPr>
            <xdr:cNvPr id="43" name="Picture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I1.HSSE'!$B$20:$E$22" spid="_x0000_s190035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1924610" y="2348754"/>
              <a:ext cx="1037204" cy="25101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31936</xdr:colOff>
          <xdr:row>23</xdr:row>
          <xdr:rowOff>37541</xdr:rowOff>
        </xdr:from>
        <xdr:to>
          <xdr:col>27</xdr:col>
          <xdr:colOff>2815</xdr:colOff>
          <xdr:row>31</xdr:row>
          <xdr:rowOff>144519</xdr:rowOff>
        </xdr:to>
        <xdr:pic>
          <xdr:nvPicPr>
            <xdr:cNvPr id="44" name="Picture 43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.Progress'!$C$2:$H$11" spid="_x0000_s190036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143608" y="4892007"/>
              <a:ext cx="2825564" cy="184118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39415</xdr:colOff>
          <xdr:row>23</xdr:row>
          <xdr:rowOff>46350</xdr:rowOff>
        </xdr:from>
        <xdr:to>
          <xdr:col>56</xdr:col>
          <xdr:colOff>85076</xdr:colOff>
          <xdr:row>31</xdr:row>
          <xdr:rowOff>140944</xdr:rowOff>
        </xdr:to>
        <xdr:pic>
          <xdr:nvPicPr>
            <xdr:cNvPr id="46" name="Picture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.Progress'!$K$2:$P$11" spid="_x0000_s190037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3231932" y="4900816"/>
              <a:ext cx="3060816" cy="18288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30</xdr:col>
      <xdr:colOff>76339</xdr:colOff>
      <xdr:row>55</xdr:row>
      <xdr:rowOff>18213</xdr:rowOff>
    </xdr:from>
    <xdr:to>
      <xdr:col>56</xdr:col>
      <xdr:colOff>56030</xdr:colOff>
      <xdr:row>63</xdr:row>
      <xdr:rowOff>61632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438104" y="11565875"/>
          <a:ext cx="2893220" cy="15674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 u="sng" baseline="0"/>
            <a:t>Schedule Narrative / Discussion</a:t>
          </a:r>
          <a:r>
            <a:rPr lang="en-US" sz="800" b="1" u="sng"/>
            <a:t>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33617</xdr:colOff>
          <xdr:row>65</xdr:row>
          <xdr:rowOff>42021</xdr:rowOff>
        </xdr:from>
        <xdr:to>
          <xdr:col>30</xdr:col>
          <xdr:colOff>28016</xdr:colOff>
          <xdr:row>71</xdr:row>
          <xdr:rowOff>134471</xdr:rowOff>
        </xdr:to>
        <xdr:pic>
          <xdr:nvPicPr>
            <xdr:cNvPr id="51" name="Picture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.Cost'!$B$2:$E$9" spid="_x0000_s190038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145676" y="13494683"/>
              <a:ext cx="3244105" cy="12354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44822</xdr:colOff>
          <xdr:row>65</xdr:row>
          <xdr:rowOff>45628</xdr:rowOff>
        </xdr:from>
        <xdr:to>
          <xdr:col>56</xdr:col>
          <xdr:colOff>61632</xdr:colOff>
          <xdr:row>69</xdr:row>
          <xdr:rowOff>158784</xdr:rowOff>
        </xdr:to>
        <xdr:pic>
          <xdr:nvPicPr>
            <xdr:cNvPr id="52" name="Picture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.Cost'!$B$11:$D$16" spid="_x0000_s190039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3406587" y="13498290"/>
              <a:ext cx="2930339" cy="87515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43145</xdr:colOff>
          <xdr:row>70</xdr:row>
          <xdr:rowOff>44266</xdr:rowOff>
        </xdr:from>
        <xdr:to>
          <xdr:col>50</xdr:col>
          <xdr:colOff>3</xdr:colOff>
          <xdr:row>71</xdr:row>
          <xdr:rowOff>37733</xdr:rowOff>
        </xdr:to>
        <xdr:pic>
          <xdr:nvPicPr>
            <xdr:cNvPr id="53" name="Picture 52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.Cost'!$D$18:$E$18" spid="_x0000_s190040"/>
                </a:ext>
              </a:extLst>
            </xdr:cNvPicPr>
          </xdr:nvPicPr>
          <xdr:blipFill>
            <a:blip xmlns:r="http://schemas.openxmlformats.org/officeDocument/2006/relationships" r:embed="rId16"/>
            <a:srcRect/>
            <a:stretch>
              <a:fillRect/>
            </a:stretch>
          </xdr:blipFill>
          <xdr:spPr bwMode="auto">
            <a:xfrm>
              <a:off x="3404910" y="14449428"/>
              <a:ext cx="2198034" cy="18396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27453</xdr:colOff>
          <xdr:row>50</xdr:row>
          <xdr:rowOff>14007</xdr:rowOff>
        </xdr:from>
        <xdr:to>
          <xdr:col>45</xdr:col>
          <xdr:colOff>29262</xdr:colOff>
          <xdr:row>54</xdr:row>
          <xdr:rowOff>156882</xdr:rowOff>
        </xdr:to>
        <xdr:pic>
          <xdr:nvPicPr>
            <xdr:cNvPr id="31" name="Picture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6.Schedule'!$A$15:$G$23" spid="_x0000_s190041"/>
                </a:ext>
              </a:extLst>
            </xdr:cNvPicPr>
          </xdr:nvPicPr>
          <xdr:blipFill>
            <a:blip xmlns:r="http://schemas.openxmlformats.org/officeDocument/2006/relationships" r:embed="rId17"/>
            <a:srcRect/>
            <a:stretch>
              <a:fillRect/>
            </a:stretch>
          </xdr:blipFill>
          <xdr:spPr bwMode="auto">
            <a:xfrm>
              <a:off x="139512" y="10502713"/>
              <a:ext cx="4886281" cy="101133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33617</xdr:colOff>
          <xdr:row>54</xdr:row>
          <xdr:rowOff>187896</xdr:rowOff>
        </xdr:from>
        <xdr:to>
          <xdr:col>30</xdr:col>
          <xdr:colOff>81027</xdr:colOff>
          <xdr:row>60</xdr:row>
          <xdr:rowOff>72835</xdr:rowOff>
        </xdr:to>
        <xdr:pic>
          <xdr:nvPicPr>
            <xdr:cNvPr id="32" name="Picture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6.Schedule'!$K$29:$Q$38" spid="_x0000_s190042"/>
                </a:ext>
              </a:extLst>
            </xdr:cNvPicPr>
          </xdr:nvPicPr>
          <xdr:blipFill>
            <a:blip xmlns:r="http://schemas.openxmlformats.org/officeDocument/2006/relationships" r:embed="rId18"/>
            <a:srcRect/>
            <a:stretch>
              <a:fillRect/>
            </a:stretch>
          </xdr:blipFill>
          <xdr:spPr bwMode="auto">
            <a:xfrm>
              <a:off x="145676" y="11545058"/>
              <a:ext cx="3238500" cy="102793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74568</xdr:colOff>
          <xdr:row>60</xdr:row>
          <xdr:rowOff>123265</xdr:rowOff>
        </xdr:from>
        <xdr:to>
          <xdr:col>30</xdr:col>
          <xdr:colOff>33616</xdr:colOff>
          <xdr:row>63</xdr:row>
          <xdr:rowOff>48606</xdr:rowOff>
        </xdr:to>
        <xdr:pic>
          <xdr:nvPicPr>
            <xdr:cNvPr id="34" name="Picture 3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6.Schedule'!$D$53:$G$56" spid="_x0000_s190043"/>
                </a:ext>
              </a:extLst>
            </xdr:cNvPicPr>
          </xdr:nvPicPr>
          <xdr:blipFill>
            <a:blip xmlns:r="http://schemas.openxmlformats.org/officeDocument/2006/relationships" r:embed="rId19"/>
            <a:srcRect/>
            <a:stretch>
              <a:fillRect/>
            </a:stretch>
          </xdr:blipFill>
          <xdr:spPr bwMode="auto">
            <a:xfrm>
              <a:off x="971039" y="12623427"/>
              <a:ext cx="2424342" cy="49684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16809</xdr:colOff>
          <xdr:row>34</xdr:row>
          <xdr:rowOff>14999</xdr:rowOff>
        </xdr:from>
        <xdr:to>
          <xdr:col>57</xdr:col>
          <xdr:colOff>12499</xdr:colOff>
          <xdr:row>39</xdr:row>
          <xdr:rowOff>26275</xdr:rowOff>
        </xdr:to>
        <xdr:pic>
          <xdr:nvPicPr>
            <xdr:cNvPr id="36" name="Picture 35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a.EngTracker'!$A$3:$R$12" spid="_x0000_s190044"/>
                </a:ext>
              </a:extLst>
            </xdr:cNvPicPr>
          </xdr:nvPicPr>
          <xdr:blipFill>
            <a:blip xmlns:r="http://schemas.openxmlformats.org/officeDocument/2006/relationships" r:embed="rId20"/>
            <a:srcRect/>
            <a:stretch>
              <a:fillRect/>
            </a:stretch>
          </xdr:blipFill>
          <xdr:spPr bwMode="auto">
            <a:xfrm>
              <a:off x="128481" y="6984671"/>
              <a:ext cx="6203363" cy="10688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33617</xdr:colOff>
      <xdr:row>71</xdr:row>
      <xdr:rowOff>173691</xdr:rowOff>
    </xdr:from>
    <xdr:to>
      <xdr:col>56</xdr:col>
      <xdr:colOff>78441</xdr:colOff>
      <xdr:row>79</xdr:row>
      <xdr:rowOff>106456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45676" y="14769353"/>
          <a:ext cx="6208059" cy="1456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 u="sng" baseline="0"/>
            <a:t>Cost Narrative / Discussion</a:t>
          </a:r>
          <a:r>
            <a:rPr lang="en-US" sz="800" b="1" u="sng"/>
            <a:t>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15974</xdr:colOff>
          <xdr:row>0</xdr:row>
          <xdr:rowOff>306795</xdr:rowOff>
        </xdr:from>
        <xdr:to>
          <xdr:col>35</xdr:col>
          <xdr:colOff>93291</xdr:colOff>
          <xdr:row>0</xdr:row>
          <xdr:rowOff>517208</xdr:rowOff>
        </xdr:to>
        <xdr:pic>
          <xdr:nvPicPr>
            <xdr:cNvPr id="33" name="Picture 3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0.INTRO'!$F$3" spid="_x0000_s190045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2822186" y="306795"/>
              <a:ext cx="1572009" cy="21041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10</xdr:row>
      <xdr:rowOff>28575</xdr:rowOff>
    </xdr:from>
    <xdr:to>
      <xdr:col>3</xdr:col>
      <xdr:colOff>1457325</xdr:colOff>
      <xdr:row>10</xdr:row>
      <xdr:rowOff>209550</xdr:rowOff>
    </xdr:to>
    <xdr:sp macro="" textlink="">
      <xdr:nvSpPr>
        <xdr:cNvPr id="6" name="Arrow: Right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371850" y="2400300"/>
          <a:ext cx="723900" cy="180975"/>
        </a:xfrm>
        <a:prstGeom prst="rightArrow">
          <a:avLst/>
        </a:prstGeom>
        <a:solidFill>
          <a:srgbClr val="F79646"/>
        </a:solidFill>
        <a:ln>
          <a:solidFill>
            <a:srgbClr val="0697C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10</xdr:row>
      <xdr:rowOff>123825</xdr:rowOff>
    </xdr:from>
    <xdr:to>
      <xdr:col>3</xdr:col>
      <xdr:colOff>1476375</xdr:colOff>
      <xdr:row>10</xdr:row>
      <xdr:rowOff>304800</xdr:rowOff>
    </xdr:to>
    <xdr:sp macro="" textlink="">
      <xdr:nvSpPr>
        <xdr:cNvPr id="4" name="Arrow: Right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390900" y="2828925"/>
          <a:ext cx="723900" cy="180975"/>
        </a:xfrm>
        <a:prstGeom prst="rightArrow">
          <a:avLst/>
        </a:prstGeom>
        <a:solidFill>
          <a:srgbClr val="F79646"/>
        </a:solidFill>
        <a:ln>
          <a:solidFill>
            <a:srgbClr val="0697C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723900</xdr:colOff>
      <xdr:row>10</xdr:row>
      <xdr:rowOff>123825</xdr:rowOff>
    </xdr:from>
    <xdr:to>
      <xdr:col>11</xdr:col>
      <xdr:colOff>1447800</xdr:colOff>
      <xdr:row>10</xdr:row>
      <xdr:rowOff>304800</xdr:rowOff>
    </xdr:to>
    <xdr:sp macro="" textlink="">
      <xdr:nvSpPr>
        <xdr:cNvPr id="8" name="Arrow: Right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2658725" y="2847975"/>
          <a:ext cx="723900" cy="180975"/>
        </a:xfrm>
        <a:prstGeom prst="rightArrow">
          <a:avLst/>
        </a:prstGeom>
        <a:solidFill>
          <a:srgbClr val="F79646"/>
        </a:solidFill>
        <a:ln>
          <a:solidFill>
            <a:srgbClr val="0697C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67237</xdr:colOff>
      <xdr:row>21</xdr:row>
      <xdr:rowOff>48026</xdr:rowOff>
    </xdr:from>
    <xdr:to>
      <xdr:col>40</xdr:col>
      <xdr:colOff>145677</xdr:colOff>
      <xdr:row>51</xdr:row>
      <xdr:rowOff>88648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462644</xdr:colOff>
      <xdr:row>35</xdr:row>
      <xdr:rowOff>116860</xdr:rowOff>
    </xdr:from>
    <xdr:to>
      <xdr:col>39</xdr:col>
      <xdr:colOff>3203</xdr:colOff>
      <xdr:row>35</xdr:row>
      <xdr:rowOff>139272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V="1">
          <a:off x="14483444" y="6784360"/>
          <a:ext cx="9294159" cy="22412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558410</xdr:colOff>
      <xdr:row>36</xdr:row>
      <xdr:rowOff>23852</xdr:rowOff>
    </xdr:from>
    <xdr:to>
      <xdr:col>24</xdr:col>
      <xdr:colOff>195505</xdr:colOff>
      <xdr:row>39</xdr:row>
      <xdr:rowOff>158323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79210" y="6881852"/>
          <a:ext cx="246695" cy="705971"/>
        </a:xfrm>
        <a:prstGeom prst="downArrow">
          <a:avLst/>
        </a:prstGeom>
        <a:solidFill>
          <a:schemeClr val="bg1"/>
        </a:solidFill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558411</xdr:colOff>
      <xdr:row>31</xdr:row>
      <xdr:rowOff>91086</xdr:rowOff>
    </xdr:from>
    <xdr:to>
      <xdr:col>24</xdr:col>
      <xdr:colOff>195506</xdr:colOff>
      <xdr:row>35</xdr:row>
      <xdr:rowOff>35057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 rot="10800000">
          <a:off x="14579211" y="5996586"/>
          <a:ext cx="246695" cy="705971"/>
        </a:xfrm>
        <a:prstGeom prst="downArrow">
          <a:avLst/>
        </a:prstGeom>
        <a:solidFill>
          <a:schemeClr val="bg1"/>
        </a:solidFill>
        <a:ln w="317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274983</xdr:colOff>
      <xdr:row>29</xdr:row>
      <xdr:rowOff>180734</xdr:rowOff>
    </xdr:from>
    <xdr:to>
      <xdr:col>24</xdr:col>
      <xdr:colOff>490274</xdr:colOff>
      <xdr:row>31</xdr:row>
      <xdr:rowOff>135910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4295783" y="5705234"/>
          <a:ext cx="824891" cy="336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accent1">
                  <a:lumMod val="75000"/>
                </a:schemeClr>
              </a:solidFill>
            </a:rPr>
            <a:t>GOOD</a:t>
          </a:r>
        </a:p>
      </xdr:txBody>
    </xdr:sp>
    <xdr:clientData/>
  </xdr:twoCellAnchor>
  <xdr:twoCellAnchor>
    <xdr:from>
      <xdr:col>23</xdr:col>
      <xdr:colOff>308994</xdr:colOff>
      <xdr:row>39</xdr:row>
      <xdr:rowOff>169528</xdr:rowOff>
    </xdr:from>
    <xdr:to>
      <xdr:col>24</xdr:col>
      <xdr:colOff>456262</xdr:colOff>
      <xdr:row>41</xdr:row>
      <xdr:rowOff>124704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4329794" y="7599028"/>
          <a:ext cx="756868" cy="336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accent1">
                  <a:lumMod val="75000"/>
                </a:schemeClr>
              </a:solidFill>
            </a:rPr>
            <a:t>BAD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1038225</xdr:colOff>
      <xdr:row>34</xdr:row>
      <xdr:rowOff>0</xdr:rowOff>
    </xdr:from>
    <xdr:to>
      <xdr:col>10</xdr:col>
      <xdr:colOff>695325</xdr:colOff>
      <xdr:row>34</xdr:row>
      <xdr:rowOff>180975</xdr:rowOff>
    </xdr:to>
    <xdr:sp macro="" textlink="">
      <xdr:nvSpPr>
        <xdr:cNvPr id="5" name="Arrow: Right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343150" y="2295525"/>
          <a:ext cx="723900" cy="180975"/>
        </a:xfrm>
        <a:prstGeom prst="rightArrow">
          <a:avLst/>
        </a:prstGeom>
        <a:solidFill>
          <a:srgbClr val="F79646"/>
        </a:solidFill>
        <a:ln>
          <a:solidFill>
            <a:srgbClr val="0697C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561975</xdr:colOff>
      <xdr:row>36</xdr:row>
      <xdr:rowOff>66675</xdr:rowOff>
    </xdr:from>
    <xdr:to>
      <xdr:col>12</xdr:col>
      <xdr:colOff>276225</xdr:colOff>
      <xdr:row>37</xdr:row>
      <xdr:rowOff>47625</xdr:rowOff>
    </xdr:to>
    <xdr:sp macro="" textlink="">
      <xdr:nvSpPr>
        <xdr:cNvPr id="6" name="Arrow: Right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11430000" y="6296025"/>
          <a:ext cx="695325" cy="180975"/>
        </a:xfrm>
        <a:prstGeom prst="rightArrow">
          <a:avLst/>
        </a:prstGeom>
        <a:solidFill>
          <a:srgbClr val="F79646"/>
        </a:solidFill>
        <a:ln>
          <a:solidFill>
            <a:srgbClr val="0697C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cope%20Changes\Change%20Notice%20No.%203\C.O.%203%20Cost%20to%20Go%20from%2023%20Au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untry%20Specific\China\TIANJ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 Weeks"/>
      <sheetName val="Payroll Costs SF"/>
      <sheetName val="Detailed Est. Worksheet"/>
      <sheetName val="ODCs"/>
      <sheetName val="Trips"/>
      <sheetName val="Daily"/>
      <sheetName val="CN No. 2 Subconsultants"/>
      <sheetName val="Escalation Calc"/>
      <sheetName val="CN No. 3 Summary Rev 1"/>
      <sheetName val="C.O. 3 Cost to Go from 23 Aug"/>
      <sheetName val="Bech_Lab"/>
      <sheetName val="Direct_Lbr"/>
      <sheetName val="Sheet1"/>
      <sheetName val="WAGERATE BY CRAFT"/>
      <sheetName val="Rates"/>
      <sheetName val="Detail"/>
      <sheetName val="#REF"/>
      <sheetName val="A"/>
      <sheetName val="B"/>
      <sheetName val="Service Est &amp; GM Analysis"/>
      <sheetName val="WAGERATEBYCRAFT"/>
      <sheetName val="_REF"/>
      <sheetName val="ADDITIONAL WORK RATES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net"/>
      <sheetName val="TAX-TIANJIN"/>
    </sheetNames>
    <sheetDataSet>
      <sheetData sheetId="0"/>
      <sheetData sheetId="1">
        <row r="11">
          <cell r="A11">
            <v>80000</v>
          </cell>
          <cell r="B11" t="str">
            <v>-</v>
          </cell>
          <cell r="C11">
            <v>100000</v>
          </cell>
        </row>
        <row r="12">
          <cell r="A12">
            <v>100000</v>
          </cell>
          <cell r="B12" t="str">
            <v>+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88"/>
  <sheetViews>
    <sheetView showGridLines="0" view="pageBreakPreview" topLeftCell="A10" zoomScale="40" zoomScaleNormal="70" zoomScaleSheetLayoutView="40" workbookViewId="0">
      <selection activeCell="AS16" sqref="AS16"/>
    </sheetView>
  </sheetViews>
  <sheetFormatPr defaultRowHeight="15" x14ac:dyDescent="0.25"/>
  <cols>
    <col min="1" max="1" width="3.7109375" customWidth="1"/>
    <col min="31" max="31" width="3.7109375" customWidth="1"/>
    <col min="39" max="39" width="3.7109375" style="2" customWidth="1"/>
    <col min="43" max="43" width="3.7109375" customWidth="1"/>
  </cols>
  <sheetData>
    <row r="1" spans="1:43" s="4" customFormat="1" ht="24" customHeight="1" x14ac:dyDescent="0.25">
      <c r="A1" s="11"/>
      <c r="B1" s="12" t="s">
        <v>1</v>
      </c>
      <c r="C1" s="11"/>
      <c r="D1" s="11"/>
      <c r="E1" s="11"/>
      <c r="F1" s="11"/>
      <c r="G1" s="11"/>
      <c r="H1" s="11"/>
      <c r="I1" s="11"/>
      <c r="J1" s="12" t="s">
        <v>2</v>
      </c>
      <c r="K1" s="11"/>
      <c r="L1" s="11"/>
      <c r="M1" s="11"/>
      <c r="N1" s="11"/>
      <c r="O1" s="11"/>
      <c r="P1" s="11"/>
      <c r="Q1" s="11"/>
      <c r="R1" s="11"/>
      <c r="S1" s="11"/>
      <c r="T1" s="12" t="s">
        <v>3</v>
      </c>
      <c r="U1" s="11"/>
      <c r="V1" s="11"/>
      <c r="W1" s="11"/>
      <c r="X1" s="11"/>
      <c r="Y1" s="11"/>
      <c r="Z1" s="11"/>
      <c r="AA1" s="11"/>
      <c r="AB1" s="11"/>
      <c r="AC1" s="11"/>
      <c r="AD1" s="11"/>
      <c r="AE1" s="12" t="s">
        <v>8</v>
      </c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x14ac:dyDescent="0.25">
      <c r="A2" s="1"/>
      <c r="AQ2" s="1"/>
    </row>
    <row r="3" spans="1:43" x14ac:dyDescent="0.25">
      <c r="A3" s="1"/>
      <c r="AQ3" s="1"/>
    </row>
    <row r="4" spans="1:43" x14ac:dyDescent="0.25">
      <c r="A4" s="1"/>
      <c r="AQ4" s="1"/>
    </row>
    <row r="5" spans="1:43" x14ac:dyDescent="0.25">
      <c r="A5" s="1"/>
      <c r="AQ5" s="1"/>
    </row>
    <row r="6" spans="1:43" x14ac:dyDescent="0.25">
      <c r="A6" s="1"/>
      <c r="AQ6" s="1"/>
    </row>
    <row r="7" spans="1:43" x14ac:dyDescent="0.25">
      <c r="A7" s="1"/>
      <c r="AQ7" s="1"/>
    </row>
    <row r="8" spans="1:43" x14ac:dyDescent="0.25">
      <c r="A8" s="1"/>
      <c r="AQ8" s="1"/>
    </row>
    <row r="9" spans="1:43" x14ac:dyDescent="0.25">
      <c r="A9" s="1"/>
      <c r="AQ9" s="1"/>
    </row>
    <row r="10" spans="1:43" x14ac:dyDescent="0.25">
      <c r="A10" s="1"/>
      <c r="AQ10" s="1"/>
    </row>
    <row r="11" spans="1:43" x14ac:dyDescent="0.25">
      <c r="A11" s="1"/>
      <c r="AQ11" s="1"/>
    </row>
    <row r="12" spans="1:43" x14ac:dyDescent="0.25">
      <c r="A12" s="1"/>
      <c r="AQ12" s="1"/>
    </row>
    <row r="13" spans="1:43" x14ac:dyDescent="0.25">
      <c r="A13" s="1"/>
      <c r="AQ13" s="1"/>
    </row>
    <row r="14" spans="1:43" x14ac:dyDescent="0.25">
      <c r="A14" s="1"/>
      <c r="AQ14" s="1"/>
    </row>
    <row r="15" spans="1:43" x14ac:dyDescent="0.25">
      <c r="A15" s="1"/>
      <c r="AQ15" s="1"/>
    </row>
    <row r="16" spans="1:43" x14ac:dyDescent="0.25">
      <c r="A16" s="1"/>
      <c r="AQ16" s="1"/>
    </row>
    <row r="17" spans="1:43" x14ac:dyDescent="0.25">
      <c r="A17" s="1"/>
      <c r="AQ17" s="1"/>
    </row>
    <row r="18" spans="1:43" x14ac:dyDescent="0.25">
      <c r="A18" s="1"/>
      <c r="AQ18" s="1"/>
    </row>
    <row r="19" spans="1:43" x14ac:dyDescent="0.25">
      <c r="A19" s="1"/>
      <c r="AQ19" s="1"/>
    </row>
    <row r="20" spans="1:43" x14ac:dyDescent="0.25">
      <c r="A20" s="1"/>
      <c r="AQ20" s="1"/>
    </row>
    <row r="21" spans="1:43" x14ac:dyDescent="0.25">
      <c r="A21" s="1"/>
      <c r="AQ21" s="1"/>
    </row>
    <row r="22" spans="1:43" s="4" customFormat="1" ht="24" customHeight="1" x14ac:dyDescent="0.25">
      <c r="A22" s="11"/>
      <c r="B22" s="12" t="s">
        <v>5</v>
      </c>
      <c r="C22" s="11"/>
      <c r="D22" s="11"/>
      <c r="E22" s="11"/>
      <c r="F22" s="11"/>
      <c r="G22" s="11"/>
      <c r="H22" s="11"/>
      <c r="I22" s="11"/>
      <c r="J22" s="12"/>
      <c r="K22" s="11"/>
      <c r="L22" s="11"/>
      <c r="M22" s="11"/>
      <c r="N22" s="11"/>
      <c r="O22" s="12" t="s">
        <v>6</v>
      </c>
      <c r="P22" s="11"/>
      <c r="Q22" s="11"/>
      <c r="R22" s="11"/>
      <c r="S22" s="11"/>
      <c r="T22" s="12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</row>
    <row r="23" spans="1:43" x14ac:dyDescent="0.25">
      <c r="A23" s="1"/>
      <c r="AQ23" s="1"/>
    </row>
    <row r="24" spans="1:43" x14ac:dyDescent="0.25">
      <c r="A24" s="1"/>
      <c r="AQ24" s="1"/>
    </row>
    <row r="25" spans="1:43" x14ac:dyDescent="0.25">
      <c r="A25" s="1"/>
      <c r="AQ25" s="1"/>
    </row>
    <row r="26" spans="1:43" x14ac:dyDescent="0.25">
      <c r="A26" s="1"/>
      <c r="AQ26" s="1"/>
    </row>
    <row r="27" spans="1:43" x14ac:dyDescent="0.25">
      <c r="A27" s="1"/>
      <c r="AQ27" s="1"/>
    </row>
    <row r="28" spans="1:43" x14ac:dyDescent="0.25">
      <c r="A28" s="1"/>
      <c r="AQ28" s="1"/>
    </row>
    <row r="29" spans="1:43" x14ac:dyDescent="0.25">
      <c r="A29" s="1"/>
      <c r="AQ29" s="1"/>
    </row>
    <row r="30" spans="1:43" x14ac:dyDescent="0.25">
      <c r="A30" s="1"/>
      <c r="AQ30" s="1"/>
    </row>
    <row r="31" spans="1:43" x14ac:dyDescent="0.25">
      <c r="A31" s="1"/>
      <c r="AQ31" s="1"/>
    </row>
    <row r="32" spans="1:43" x14ac:dyDescent="0.25">
      <c r="A32" s="1"/>
      <c r="AQ32" s="1"/>
    </row>
    <row r="33" spans="1:43" x14ac:dyDescent="0.25">
      <c r="A33" s="1"/>
      <c r="AQ33" s="1"/>
    </row>
    <row r="34" spans="1:43" x14ac:dyDescent="0.25">
      <c r="A34" s="1"/>
      <c r="AQ34" s="1"/>
    </row>
    <row r="35" spans="1:43" x14ac:dyDescent="0.25">
      <c r="A35" s="1"/>
      <c r="AQ35" s="1"/>
    </row>
    <row r="36" spans="1:43" x14ac:dyDescent="0.25">
      <c r="A36" s="1"/>
      <c r="AQ36" s="1"/>
    </row>
    <row r="37" spans="1:43" x14ac:dyDescent="0.25">
      <c r="A37" s="1"/>
      <c r="AQ37" s="1"/>
    </row>
    <row r="38" spans="1:43" x14ac:dyDescent="0.25">
      <c r="A38" s="1"/>
      <c r="AQ38" s="1"/>
    </row>
    <row r="39" spans="1:43" x14ac:dyDescent="0.25">
      <c r="A39" s="1"/>
      <c r="AQ39" s="1"/>
    </row>
    <row r="40" spans="1:43" x14ac:dyDescent="0.25">
      <c r="A40" s="1"/>
      <c r="AQ40" s="1"/>
    </row>
    <row r="41" spans="1:43" x14ac:dyDescent="0.25">
      <c r="A41" s="1"/>
      <c r="AQ41" s="1"/>
    </row>
    <row r="42" spans="1:43" x14ac:dyDescent="0.25">
      <c r="A42" s="1"/>
      <c r="AQ42" s="1"/>
    </row>
    <row r="43" spans="1:43" x14ac:dyDescent="0.25">
      <c r="A43" s="1"/>
      <c r="AQ43" s="1"/>
    </row>
    <row r="44" spans="1:43" x14ac:dyDescent="0.25">
      <c r="A44" s="1"/>
      <c r="AQ44" s="1"/>
    </row>
    <row r="45" spans="1:43" x14ac:dyDescent="0.25">
      <c r="A45" s="1"/>
      <c r="AQ45" s="1"/>
    </row>
    <row r="46" spans="1:43" x14ac:dyDescent="0.25">
      <c r="A46" s="1"/>
      <c r="AQ46" s="1"/>
    </row>
    <row r="47" spans="1:43" x14ac:dyDescent="0.25">
      <c r="A47" s="1"/>
      <c r="AQ47" s="1"/>
    </row>
    <row r="48" spans="1:43" x14ac:dyDescent="0.25">
      <c r="A48" s="1"/>
      <c r="AQ48" s="1"/>
    </row>
    <row r="49" spans="1:43" x14ac:dyDescent="0.25">
      <c r="A49" s="1"/>
      <c r="AQ49" s="1"/>
    </row>
    <row r="50" spans="1:43" s="13" customFormat="1" ht="24" customHeight="1" x14ac:dyDescent="0.25">
      <c r="A50" s="11"/>
      <c r="B50" s="14"/>
      <c r="J50" s="14"/>
      <c r="T50" s="14"/>
      <c r="AQ50" s="11"/>
    </row>
    <row r="51" spans="1:43" x14ac:dyDescent="0.25">
      <c r="A51" s="1"/>
      <c r="AQ51" s="1"/>
    </row>
    <row r="52" spans="1:43" x14ac:dyDescent="0.25">
      <c r="A52" s="1"/>
      <c r="AQ52" s="1"/>
    </row>
    <row r="53" spans="1:43" x14ac:dyDescent="0.25">
      <c r="A53" s="1"/>
      <c r="AQ53" s="1"/>
    </row>
    <row r="54" spans="1:43" x14ac:dyDescent="0.25">
      <c r="A54" s="1"/>
      <c r="AQ54" s="1"/>
    </row>
    <row r="55" spans="1:43" x14ac:dyDescent="0.25">
      <c r="A55" s="1"/>
      <c r="AQ55" s="1"/>
    </row>
    <row r="56" spans="1:43" x14ac:dyDescent="0.25">
      <c r="A56" s="1"/>
      <c r="AQ56" s="1"/>
    </row>
    <row r="57" spans="1:43" x14ac:dyDescent="0.25">
      <c r="A57" s="1"/>
      <c r="AQ57" s="1"/>
    </row>
    <row r="58" spans="1:43" x14ac:dyDescent="0.25">
      <c r="A58" s="1"/>
      <c r="AQ58" s="1"/>
    </row>
    <row r="59" spans="1:43" x14ac:dyDescent="0.25">
      <c r="A59" s="1"/>
      <c r="AQ59" s="1"/>
    </row>
    <row r="60" spans="1:43" x14ac:dyDescent="0.25">
      <c r="A60" s="1"/>
      <c r="AQ60" s="1"/>
    </row>
    <row r="61" spans="1:43" x14ac:dyDescent="0.25">
      <c r="A61" s="1"/>
      <c r="AQ61" s="1"/>
    </row>
    <row r="62" spans="1:43" x14ac:dyDescent="0.25">
      <c r="A62" s="1"/>
      <c r="AQ62" s="1"/>
    </row>
    <row r="63" spans="1:43" x14ac:dyDescent="0.25">
      <c r="A63" s="1"/>
      <c r="AQ63" s="1"/>
    </row>
    <row r="64" spans="1:43" x14ac:dyDescent="0.25">
      <c r="A64" s="1"/>
      <c r="AQ64" s="1"/>
    </row>
    <row r="65" spans="1:43" s="4" customFormat="1" ht="24" customHeight="1" x14ac:dyDescent="0.25">
      <c r="A65" s="11"/>
      <c r="B65" s="12" t="s">
        <v>4</v>
      </c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1"/>
      <c r="O65" s="11"/>
      <c r="P65" s="11"/>
      <c r="Q65" s="11"/>
      <c r="R65" s="11"/>
      <c r="S65" s="11"/>
      <c r="T65" s="12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2" t="s">
        <v>7</v>
      </c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:43" x14ac:dyDescent="0.25">
      <c r="A66" s="1"/>
      <c r="AE66" s="1"/>
      <c r="AQ66" s="1"/>
    </row>
    <row r="67" spans="1:43" x14ac:dyDescent="0.25">
      <c r="A67" s="1"/>
      <c r="AE67" s="1"/>
      <c r="AQ67" s="1"/>
    </row>
    <row r="68" spans="1:43" x14ac:dyDescent="0.25">
      <c r="A68" s="1"/>
      <c r="AE68" s="1"/>
      <c r="AQ68" s="1"/>
    </row>
    <row r="69" spans="1:43" x14ac:dyDescent="0.25">
      <c r="A69" s="1"/>
      <c r="AE69" s="1"/>
      <c r="AQ69" s="1"/>
    </row>
    <row r="70" spans="1:43" x14ac:dyDescent="0.25">
      <c r="A70" s="1"/>
      <c r="AE70" s="1"/>
      <c r="AQ70" s="1"/>
    </row>
    <row r="71" spans="1:43" x14ac:dyDescent="0.25">
      <c r="A71" s="1"/>
      <c r="AE71" s="1"/>
      <c r="AQ71" s="1"/>
    </row>
    <row r="72" spans="1:43" x14ac:dyDescent="0.25">
      <c r="A72" s="1"/>
      <c r="AE72" s="1"/>
      <c r="AQ72" s="1"/>
    </row>
    <row r="73" spans="1:43" x14ac:dyDescent="0.25">
      <c r="A73" s="1"/>
      <c r="AE73" s="1"/>
      <c r="AQ73" s="1"/>
    </row>
    <row r="74" spans="1:43" x14ac:dyDescent="0.25">
      <c r="A74" s="1"/>
      <c r="AE74" s="1"/>
      <c r="AQ74" s="1"/>
    </row>
    <row r="75" spans="1:43" x14ac:dyDescent="0.25">
      <c r="A75" s="1"/>
      <c r="AE75" s="1"/>
      <c r="AQ75" s="1"/>
    </row>
    <row r="76" spans="1:43" x14ac:dyDescent="0.25">
      <c r="A76" s="1"/>
      <c r="AE76" s="1"/>
      <c r="AQ76" s="1"/>
    </row>
    <row r="77" spans="1:43" x14ac:dyDescent="0.25">
      <c r="A77" s="1"/>
      <c r="AE77" s="1"/>
      <c r="AQ77" s="1"/>
    </row>
    <row r="78" spans="1:43" x14ac:dyDescent="0.25">
      <c r="A78" s="1"/>
      <c r="AE78" s="1"/>
      <c r="AQ78" s="1"/>
    </row>
    <row r="79" spans="1:43" x14ac:dyDescent="0.25">
      <c r="A79" s="1"/>
      <c r="AE79" s="1"/>
      <c r="AQ79" s="1"/>
    </row>
    <row r="80" spans="1:43" x14ac:dyDescent="0.25">
      <c r="A80" s="1"/>
      <c r="AE80" s="1"/>
      <c r="AQ80" s="1"/>
    </row>
    <row r="81" spans="1:43" x14ac:dyDescent="0.25">
      <c r="A81" s="1"/>
      <c r="AE81" s="1"/>
      <c r="AQ81" s="1"/>
    </row>
    <row r="82" spans="1:43" x14ac:dyDescent="0.25">
      <c r="A82" s="1"/>
      <c r="AE82" s="1"/>
      <c r="AQ82" s="1"/>
    </row>
    <row r="83" spans="1:43" x14ac:dyDescent="0.25">
      <c r="A83" s="1"/>
      <c r="AE83" s="1"/>
      <c r="AQ83" s="1"/>
    </row>
    <row r="84" spans="1:43" x14ac:dyDescent="0.25">
      <c r="A84" s="1"/>
      <c r="AE84" s="1"/>
      <c r="AQ84" s="1"/>
    </row>
    <row r="85" spans="1:43" x14ac:dyDescent="0.25">
      <c r="A85" s="1"/>
      <c r="AE85" s="1"/>
      <c r="AQ85" s="1"/>
    </row>
    <row r="86" spans="1:43" x14ac:dyDescent="0.25">
      <c r="A86" s="1"/>
      <c r="AE86" s="1"/>
      <c r="AQ86" s="1"/>
    </row>
    <row r="87" spans="1:43" x14ac:dyDescent="0.25">
      <c r="A87" s="1"/>
      <c r="AE87" s="1"/>
      <c r="AQ87" s="1"/>
    </row>
    <row r="88" spans="1:4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</sheetData>
  <pageMargins left="0.7" right="0.7" top="0.75" bottom="0" header="0.3" footer="0.3"/>
  <pageSetup paperSize="8" scale="52" fitToHeight="0" orientation="landscape" horizontalDpi="1200" verticalDpi="1200" r:id="rId1"/>
  <headerFooter>
    <oddHeader>&amp;L&amp;"-,Bold"&amp;34PRISHTINE HANI I ELEZIT MOTORWAY PROJECT - PROGRESS AND PERFORMANCE DASHBOARD&amp;R&amp;"-,Bold"&amp;34&amp;D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CI130"/>
  <sheetViews>
    <sheetView showGridLines="0" zoomScale="70" zoomScaleNormal="70" workbookViewId="0">
      <selection activeCell="E3" sqref="E3:E9"/>
    </sheetView>
  </sheetViews>
  <sheetFormatPr defaultRowHeight="15" x14ac:dyDescent="0.25"/>
  <cols>
    <col min="1" max="1" width="3.42578125" customWidth="1"/>
    <col min="2" max="2" width="44.7109375" customWidth="1"/>
    <col min="3" max="5" width="20.140625" customWidth="1"/>
    <col min="6" max="6" width="14" customWidth="1"/>
    <col min="7" max="7" width="24.85546875" customWidth="1"/>
    <col min="8" max="8" width="20.28515625" customWidth="1"/>
    <col min="9" max="9" width="18.7109375" customWidth="1"/>
    <col min="10" max="37" width="9.140625" customWidth="1"/>
    <col min="38" max="38" width="13.85546875" customWidth="1"/>
    <col min="39" max="43" width="9.140625" customWidth="1"/>
    <col min="44" max="45" width="12.85546875" customWidth="1"/>
    <col min="46" max="46" width="11" customWidth="1"/>
    <col min="47" max="52" width="11.85546875" customWidth="1"/>
    <col min="53" max="53" width="12.85546875" customWidth="1"/>
    <col min="54" max="54" width="11" customWidth="1"/>
    <col min="55" max="59" width="9.7109375" customWidth="1"/>
    <col min="60" max="60" width="14.85546875" customWidth="1"/>
    <col min="61" max="62" width="15" customWidth="1"/>
    <col min="63" max="63" width="13.85546875" customWidth="1"/>
    <col min="64" max="64" width="16.5703125" customWidth="1"/>
    <col min="65" max="65" width="15.7109375" customWidth="1"/>
    <col min="66" max="66" width="16.5703125" customWidth="1"/>
    <col min="67" max="67" width="15.140625" customWidth="1"/>
    <col min="68" max="68" width="16.5703125" customWidth="1"/>
    <col min="69" max="69" width="15" customWidth="1"/>
    <col min="70" max="70" width="15.7109375" customWidth="1"/>
    <col min="71" max="71" width="14.5703125" customWidth="1"/>
    <col min="72" max="72" width="15.42578125" customWidth="1"/>
    <col min="73" max="73" width="14.85546875" customWidth="1"/>
    <col min="74" max="74" width="15.7109375" customWidth="1"/>
    <col min="75" max="75" width="15.42578125" customWidth="1"/>
    <col min="76" max="76" width="16.28515625" customWidth="1"/>
    <col min="77" max="77" width="15.42578125" customWidth="1"/>
    <col min="78" max="78" width="16.42578125" customWidth="1"/>
    <col min="79" max="80" width="15.85546875" customWidth="1"/>
    <col min="81" max="81" width="15.85546875" bestFit="1" customWidth="1"/>
    <col min="82" max="83" width="15.85546875" customWidth="1"/>
    <col min="84" max="84" width="16.42578125" bestFit="1" customWidth="1"/>
    <col min="86" max="86" width="17.5703125" customWidth="1"/>
    <col min="87" max="87" width="21.85546875" customWidth="1"/>
  </cols>
  <sheetData>
    <row r="2" spans="2:5" ht="37.5" x14ac:dyDescent="0.25">
      <c r="B2" s="10" t="s">
        <v>25</v>
      </c>
      <c r="C2" s="37" t="s">
        <v>35</v>
      </c>
      <c r="D2" s="37" t="s">
        <v>34</v>
      </c>
      <c r="E2" s="37" t="s">
        <v>36</v>
      </c>
    </row>
    <row r="3" spans="2:5" ht="23.25" customHeight="1" x14ac:dyDescent="0.25">
      <c r="B3" s="9" t="s">
        <v>39</v>
      </c>
      <c r="C3" s="19"/>
      <c r="D3" s="19"/>
      <c r="E3" s="38"/>
    </row>
    <row r="4" spans="2:5" ht="23.25" customHeight="1" x14ac:dyDescent="0.25">
      <c r="B4" s="24" t="s">
        <v>173</v>
      </c>
      <c r="C4" s="25"/>
      <c r="D4" s="25"/>
      <c r="E4" s="39"/>
    </row>
    <row r="5" spans="2:5" ht="23.25" customHeight="1" x14ac:dyDescent="0.25">
      <c r="B5" s="24" t="s">
        <v>174</v>
      </c>
      <c r="C5" s="25"/>
      <c r="D5" s="25"/>
      <c r="E5" s="39"/>
    </row>
    <row r="6" spans="2:5" ht="23.25" customHeight="1" x14ac:dyDescent="0.25">
      <c r="B6" s="46" t="s">
        <v>41</v>
      </c>
      <c r="C6" s="47">
        <f>SUM(C3:C5)</f>
        <v>0</v>
      </c>
      <c r="D6" s="47">
        <f>SUM(D3:D5)</f>
        <v>0</v>
      </c>
      <c r="E6" s="48"/>
    </row>
    <row r="7" spans="2:5" ht="23.25" customHeight="1" x14ac:dyDescent="0.25">
      <c r="B7" s="40" t="s">
        <v>40</v>
      </c>
      <c r="C7" s="41"/>
      <c r="D7" s="41"/>
      <c r="E7" s="42"/>
    </row>
    <row r="8" spans="2:5" ht="23.25" customHeight="1" x14ac:dyDescent="0.25">
      <c r="B8" s="43" t="s">
        <v>0</v>
      </c>
      <c r="C8" s="44">
        <f>SUM(C6:C7)</f>
        <v>0</v>
      </c>
      <c r="D8" s="44">
        <f>SUM(D6:D7)</f>
        <v>0</v>
      </c>
      <c r="E8" s="45"/>
    </row>
    <row r="9" spans="2:5" ht="23.25" customHeight="1" x14ac:dyDescent="0.25">
      <c r="B9" s="184" t="s">
        <v>107</v>
      </c>
      <c r="C9" s="220"/>
      <c r="D9" s="220"/>
      <c r="E9" s="221"/>
    </row>
    <row r="10" spans="2:5" ht="18.75" x14ac:dyDescent="0.25">
      <c r="B10" s="17"/>
      <c r="C10" s="18"/>
      <c r="D10" s="18"/>
      <c r="E10" s="18"/>
    </row>
    <row r="11" spans="2:5" ht="37.5" x14ac:dyDescent="0.25">
      <c r="B11" s="10" t="s">
        <v>25</v>
      </c>
      <c r="C11" s="37" t="s">
        <v>34</v>
      </c>
      <c r="D11" s="37" t="s">
        <v>175</v>
      </c>
      <c r="E11" s="18"/>
    </row>
    <row r="12" spans="2:5" ht="18.75" x14ac:dyDescent="0.25">
      <c r="B12" s="183" t="s">
        <v>141</v>
      </c>
      <c r="C12" s="180"/>
      <c r="D12" s="217"/>
      <c r="E12" s="18"/>
    </row>
    <row r="13" spans="2:5" ht="18.75" x14ac:dyDescent="0.25">
      <c r="B13" s="24" t="s">
        <v>150</v>
      </c>
      <c r="C13" s="181"/>
      <c r="D13" s="218"/>
      <c r="E13" s="18"/>
    </row>
    <row r="14" spans="2:5" ht="18.75" x14ac:dyDescent="0.25">
      <c r="B14" s="24" t="s">
        <v>142</v>
      </c>
      <c r="C14" s="181"/>
      <c r="D14" s="218"/>
      <c r="E14" s="18"/>
    </row>
    <row r="15" spans="2:5" ht="18.75" x14ac:dyDescent="0.25">
      <c r="B15" s="24" t="s">
        <v>143</v>
      </c>
      <c r="C15" s="181"/>
      <c r="D15" s="219"/>
      <c r="E15" s="18"/>
    </row>
    <row r="16" spans="2:5" ht="18.75" x14ac:dyDescent="0.25">
      <c r="B16" s="130" t="s">
        <v>144</v>
      </c>
      <c r="C16" s="182"/>
      <c r="D16" s="216"/>
      <c r="E16" s="18"/>
    </row>
    <row r="17" spans="4:5" ht="18.75" x14ac:dyDescent="0.25">
      <c r="E17" s="18"/>
    </row>
    <row r="18" spans="4:5" ht="18.75" x14ac:dyDescent="0.25">
      <c r="D18" s="184" t="s">
        <v>145</v>
      </c>
      <c r="E18" s="185"/>
    </row>
    <row r="19" spans="4:5" ht="18.75" x14ac:dyDescent="0.25">
      <c r="E19" s="18"/>
    </row>
    <row r="20" spans="4:5" ht="18.75" x14ac:dyDescent="0.25">
      <c r="E20" s="18"/>
    </row>
    <row r="21" spans="4:5" ht="18.75" x14ac:dyDescent="0.25">
      <c r="E21" s="18"/>
    </row>
    <row r="49" spans="6:69" x14ac:dyDescent="0.25">
      <c r="F49" s="20">
        <v>42003</v>
      </c>
      <c r="G49" s="20">
        <v>42004</v>
      </c>
      <c r="H49" s="20">
        <v>42005</v>
      </c>
      <c r="I49" s="20">
        <v>42006</v>
      </c>
      <c r="J49" s="20">
        <v>42007</v>
      </c>
      <c r="K49" s="20">
        <v>42008</v>
      </c>
      <c r="L49" s="20">
        <v>42009</v>
      </c>
      <c r="M49" s="20">
        <v>42010</v>
      </c>
      <c r="N49" s="20">
        <v>42011</v>
      </c>
      <c r="O49" s="20">
        <v>42012</v>
      </c>
      <c r="P49" s="20">
        <v>42013</v>
      </c>
      <c r="Q49" s="20">
        <v>42014</v>
      </c>
      <c r="R49" s="20">
        <v>42015</v>
      </c>
      <c r="S49" s="20">
        <v>42016</v>
      </c>
      <c r="T49" s="20">
        <v>42017</v>
      </c>
      <c r="U49" s="20">
        <v>42018</v>
      </c>
      <c r="V49" s="20">
        <v>42019</v>
      </c>
      <c r="W49" s="20">
        <v>42020</v>
      </c>
      <c r="X49" s="20">
        <v>42021</v>
      </c>
      <c r="Y49" s="20">
        <v>42022</v>
      </c>
      <c r="Z49" s="20">
        <v>42023</v>
      </c>
      <c r="AA49" s="20">
        <v>42024</v>
      </c>
      <c r="AB49" s="20">
        <v>42025</v>
      </c>
      <c r="AC49" s="20">
        <v>42026</v>
      </c>
      <c r="AD49" s="20">
        <v>42027</v>
      </c>
      <c r="AE49" s="20">
        <v>42028</v>
      </c>
      <c r="AF49" s="20">
        <v>42029</v>
      </c>
      <c r="AG49" s="20">
        <v>42030</v>
      </c>
      <c r="AH49" s="20">
        <v>42031</v>
      </c>
      <c r="AI49" s="20">
        <v>42032</v>
      </c>
      <c r="AJ49" s="20">
        <v>42033</v>
      </c>
      <c r="AK49" s="20">
        <v>42034</v>
      </c>
      <c r="AL49" s="26">
        <v>42035</v>
      </c>
      <c r="AM49" s="20">
        <v>42036</v>
      </c>
      <c r="AN49" s="20">
        <v>42037</v>
      </c>
      <c r="AO49" s="20">
        <v>42038</v>
      </c>
      <c r="AP49" s="20">
        <v>42039</v>
      </c>
      <c r="AQ49" s="20">
        <v>42040</v>
      </c>
      <c r="AR49" s="20">
        <v>42041</v>
      </c>
      <c r="AS49" s="20">
        <v>42042</v>
      </c>
      <c r="AT49" s="20">
        <v>42043</v>
      </c>
      <c r="AU49" s="20">
        <v>42044</v>
      </c>
      <c r="AV49" s="20">
        <v>42045</v>
      </c>
      <c r="AW49" s="20">
        <v>42046</v>
      </c>
      <c r="AX49" s="20">
        <v>42047</v>
      </c>
      <c r="AY49" s="20">
        <v>42048</v>
      </c>
      <c r="AZ49" s="20">
        <v>42049</v>
      </c>
      <c r="BA49" s="20">
        <v>42050</v>
      </c>
      <c r="BB49" s="20">
        <v>42051</v>
      </c>
      <c r="BC49" s="20">
        <v>42052</v>
      </c>
      <c r="BD49" s="20">
        <v>42053</v>
      </c>
      <c r="BE49" s="20">
        <v>42054</v>
      </c>
      <c r="BF49" s="20">
        <v>42055</v>
      </c>
      <c r="BG49" s="20">
        <v>42056</v>
      </c>
      <c r="BH49" s="20">
        <v>42057</v>
      </c>
      <c r="BI49" s="20">
        <v>42058</v>
      </c>
      <c r="BJ49" s="20">
        <v>42059</v>
      </c>
      <c r="BK49" s="20">
        <v>42060</v>
      </c>
      <c r="BL49" s="20">
        <v>42061</v>
      </c>
      <c r="BM49" s="20">
        <v>42062</v>
      </c>
      <c r="BN49" s="20">
        <v>42063</v>
      </c>
      <c r="BO49" s="20">
        <v>42064</v>
      </c>
      <c r="BP49" s="20">
        <v>42065</v>
      </c>
      <c r="BQ49" s="20">
        <v>42066</v>
      </c>
    </row>
    <row r="50" spans="6:69" x14ac:dyDescent="0.25">
      <c r="F50">
        <v>3.5454931972789205E-2</v>
      </c>
      <c r="G50">
        <v>3.5454931972789261E-2</v>
      </c>
      <c r="J50">
        <v>3.7037037037037035E-2</v>
      </c>
      <c r="K50">
        <v>3.7037037037037042E-2</v>
      </c>
      <c r="L50">
        <v>3.7037037037037035E-2</v>
      </c>
      <c r="M50">
        <v>3.7037037037037035E-2</v>
      </c>
      <c r="N50">
        <v>3.5493827160493825E-2</v>
      </c>
      <c r="O50">
        <v>3.5493827160493825E-2</v>
      </c>
      <c r="P50">
        <v>3.5493827160493825E-2</v>
      </c>
      <c r="Q50">
        <v>3.5493827160493832E-2</v>
      </c>
      <c r="R50">
        <v>3.5493827160493832E-2</v>
      </c>
      <c r="S50">
        <v>3.5493827160493825E-2</v>
      </c>
      <c r="T50">
        <v>3.5493827160493832E-2</v>
      </c>
      <c r="U50">
        <v>3.5493827160493832E-2</v>
      </c>
      <c r="V50">
        <v>3.5493827160493832E-2</v>
      </c>
      <c r="W50">
        <v>3.5493827160493832E-2</v>
      </c>
      <c r="X50">
        <v>3.5493827160493832E-2</v>
      </c>
      <c r="Y50">
        <v>3.2958553791887127E-2</v>
      </c>
      <c r="Z50">
        <v>3.2958553791887127E-2</v>
      </c>
      <c r="AA50">
        <v>3.295855379188712E-2</v>
      </c>
      <c r="AB50">
        <v>3.295855379188712E-2</v>
      </c>
      <c r="AC50">
        <v>3.262896825396825E-2</v>
      </c>
      <c r="AD50">
        <v>3.262896825396825E-2</v>
      </c>
      <c r="AE50">
        <v>3.2628968253968257E-2</v>
      </c>
      <c r="AF50">
        <v>3.2628968253968264E-2</v>
      </c>
      <c r="AG50">
        <v>3.2628968253968271E-2</v>
      </c>
      <c r="AH50">
        <v>3.2628968253968257E-2</v>
      </c>
      <c r="AI50">
        <v>3.2628968253968271E-2</v>
      </c>
      <c r="AJ50">
        <v>3.2628968253968292E-2</v>
      </c>
      <c r="AK50">
        <v>3.2628968253968271E-2</v>
      </c>
      <c r="AL50" s="23">
        <v>7</v>
      </c>
      <c r="AN50">
        <v>3.8461538461538464E-2</v>
      </c>
      <c r="AO50">
        <v>3.8461538461538464E-2</v>
      </c>
      <c r="AP50">
        <v>3.8461538461538464E-2</v>
      </c>
      <c r="AQ50">
        <v>3.8461538461538464E-2</v>
      </c>
      <c r="AR50">
        <v>3.8461538461538464E-2</v>
      </c>
      <c r="AS50">
        <v>3.8461538461538464E-2</v>
      </c>
      <c r="AU50">
        <v>4.0485829959514164E-2</v>
      </c>
      <c r="AV50">
        <v>4.048582995951417E-2</v>
      </c>
      <c r="AW50">
        <v>4.048582995951417E-2</v>
      </c>
      <c r="AX50">
        <v>4.048582995951417E-2</v>
      </c>
      <c r="AY50">
        <v>4.048582995951417E-2</v>
      </c>
      <c r="AZ50">
        <v>4.048582995951417E-2</v>
      </c>
      <c r="BA50">
        <v>3.759398496240602E-2</v>
      </c>
      <c r="BB50">
        <v>3.759398496240602E-2</v>
      </c>
      <c r="BC50">
        <v>3.7593984962406013E-2</v>
      </c>
      <c r="BD50">
        <v>3.7593984962406006E-2</v>
      </c>
      <c r="BE50">
        <v>3.7593984962406013E-2</v>
      </c>
      <c r="BF50">
        <v>3.759398496240602E-2</v>
      </c>
      <c r="BG50">
        <v>3.7593984962406013E-2</v>
      </c>
      <c r="BH50">
        <v>3.7593984962406006E-2</v>
      </c>
    </row>
    <row r="51" spans="6:69" x14ac:dyDescent="0.25">
      <c r="F51">
        <v>0</v>
      </c>
      <c r="G51">
        <v>1118</v>
      </c>
      <c r="J51">
        <v>5324</v>
      </c>
      <c r="K51">
        <v>5880</v>
      </c>
      <c r="L51">
        <v>0</v>
      </c>
      <c r="M51">
        <v>3016</v>
      </c>
      <c r="N51">
        <v>3800</v>
      </c>
      <c r="O51">
        <v>4086</v>
      </c>
      <c r="P51">
        <v>3321</v>
      </c>
      <c r="Q51">
        <v>1539</v>
      </c>
      <c r="R51">
        <v>5246</v>
      </c>
      <c r="S51">
        <v>5842</v>
      </c>
      <c r="T51">
        <v>8706</v>
      </c>
      <c r="U51">
        <v>1870</v>
      </c>
      <c r="V51">
        <v>3450</v>
      </c>
      <c r="W51">
        <v>1100</v>
      </c>
      <c r="X51">
        <v>1100</v>
      </c>
      <c r="Y51">
        <v>0</v>
      </c>
      <c r="Z51">
        <v>1180</v>
      </c>
      <c r="AA51">
        <v>0</v>
      </c>
      <c r="AB51">
        <v>4200</v>
      </c>
      <c r="AC51">
        <v>840</v>
      </c>
      <c r="AD51">
        <v>0</v>
      </c>
      <c r="AE51">
        <v>980</v>
      </c>
      <c r="AF51">
        <v>0</v>
      </c>
      <c r="AG51">
        <v>2313</v>
      </c>
      <c r="AH51">
        <v>714</v>
      </c>
      <c r="AI51">
        <v>1490</v>
      </c>
      <c r="AJ51">
        <v>770</v>
      </c>
      <c r="AK51">
        <v>1820</v>
      </c>
      <c r="AL51" s="23">
        <v>663527.74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U51">
        <v>0</v>
      </c>
      <c r="AV51">
        <v>0</v>
      </c>
      <c r="AW51">
        <v>3788</v>
      </c>
      <c r="AX51">
        <v>4423</v>
      </c>
      <c r="AY51">
        <v>4326</v>
      </c>
      <c r="AZ51">
        <v>2698</v>
      </c>
      <c r="BA51">
        <v>5016</v>
      </c>
      <c r="BB51">
        <v>3804</v>
      </c>
      <c r="BC51">
        <v>0</v>
      </c>
      <c r="BD51">
        <v>1100</v>
      </c>
      <c r="BE51">
        <v>4528</v>
      </c>
      <c r="BF51">
        <v>4512</v>
      </c>
      <c r="BG51">
        <v>7348</v>
      </c>
      <c r="BH51">
        <v>5421</v>
      </c>
    </row>
    <row r="52" spans="6:69" x14ac:dyDescent="0.25">
      <c r="F52">
        <v>0</v>
      </c>
      <c r="G52">
        <v>0</v>
      </c>
      <c r="J52">
        <v>3251</v>
      </c>
      <c r="K52">
        <v>8397</v>
      </c>
      <c r="L52">
        <v>0</v>
      </c>
      <c r="M52">
        <v>2907</v>
      </c>
      <c r="N52">
        <v>5424</v>
      </c>
      <c r="O52">
        <v>7354</v>
      </c>
      <c r="P52">
        <v>7684</v>
      </c>
      <c r="Q52">
        <v>8000</v>
      </c>
      <c r="R52">
        <v>8047</v>
      </c>
      <c r="S52">
        <v>0</v>
      </c>
      <c r="T52">
        <v>0</v>
      </c>
      <c r="U52">
        <v>5509</v>
      </c>
      <c r="V52">
        <v>7124</v>
      </c>
      <c r="W52">
        <v>6920</v>
      </c>
      <c r="X52">
        <v>7234</v>
      </c>
      <c r="Y52">
        <v>6154</v>
      </c>
      <c r="Z52">
        <v>5387</v>
      </c>
      <c r="AA52">
        <v>0</v>
      </c>
      <c r="AB52">
        <v>5345</v>
      </c>
      <c r="AC52">
        <v>5072</v>
      </c>
      <c r="AD52">
        <v>6589</v>
      </c>
      <c r="AE52">
        <v>8320</v>
      </c>
      <c r="AF52">
        <v>5755</v>
      </c>
      <c r="AG52">
        <v>3601</v>
      </c>
      <c r="AH52">
        <v>7518</v>
      </c>
      <c r="AI52">
        <v>8057</v>
      </c>
      <c r="AJ52">
        <v>8595</v>
      </c>
      <c r="AK52">
        <v>7974</v>
      </c>
      <c r="AL52" s="23">
        <v>497122.41</v>
      </c>
      <c r="AN52">
        <v>6900</v>
      </c>
      <c r="AO52">
        <v>7680</v>
      </c>
      <c r="AP52">
        <v>0</v>
      </c>
      <c r="AQ52">
        <v>0</v>
      </c>
      <c r="AR52">
        <v>0</v>
      </c>
      <c r="AS52">
        <v>0</v>
      </c>
      <c r="AU52">
        <v>6642</v>
      </c>
      <c r="AV52">
        <v>0</v>
      </c>
      <c r="AW52">
        <v>4965</v>
      </c>
      <c r="AX52">
        <v>7770</v>
      </c>
      <c r="AY52">
        <v>7896</v>
      </c>
      <c r="AZ52">
        <v>8417</v>
      </c>
      <c r="BA52">
        <v>10969</v>
      </c>
      <c r="BB52">
        <v>10111</v>
      </c>
      <c r="BC52">
        <v>0</v>
      </c>
      <c r="BD52">
        <v>9939</v>
      </c>
      <c r="BE52">
        <v>11306</v>
      </c>
      <c r="BF52">
        <v>11739</v>
      </c>
      <c r="BG52">
        <v>12421</v>
      </c>
      <c r="BH52">
        <v>9523</v>
      </c>
    </row>
    <row r="53" spans="6:69" x14ac:dyDescent="0.25">
      <c r="F53">
        <v>3101</v>
      </c>
      <c r="G53">
        <v>1403</v>
      </c>
      <c r="J53">
        <v>2997</v>
      </c>
      <c r="K53">
        <v>3100</v>
      </c>
      <c r="L53">
        <v>5393</v>
      </c>
      <c r="M53">
        <v>5015</v>
      </c>
      <c r="N53">
        <v>5175</v>
      </c>
      <c r="O53">
        <v>4757</v>
      </c>
      <c r="P53">
        <v>5500</v>
      </c>
      <c r="Q53">
        <v>4600</v>
      </c>
      <c r="R53">
        <v>0</v>
      </c>
      <c r="S53">
        <v>5740</v>
      </c>
      <c r="T53">
        <v>5141</v>
      </c>
      <c r="U53">
        <v>4493</v>
      </c>
      <c r="V53">
        <v>4693</v>
      </c>
      <c r="W53">
        <v>3980</v>
      </c>
      <c r="X53">
        <v>4000</v>
      </c>
      <c r="Y53">
        <v>2854</v>
      </c>
      <c r="Z53">
        <v>3681</v>
      </c>
      <c r="AA53">
        <v>4992</v>
      </c>
      <c r="AB53">
        <v>4606</v>
      </c>
      <c r="AC53">
        <v>4774</v>
      </c>
      <c r="AD53">
        <v>4407</v>
      </c>
      <c r="AE53">
        <v>5000</v>
      </c>
      <c r="AF53">
        <v>3495</v>
      </c>
      <c r="AG53">
        <v>3392</v>
      </c>
      <c r="AH53">
        <v>4274</v>
      </c>
      <c r="AI53">
        <v>3701</v>
      </c>
      <c r="AJ53">
        <v>6931</v>
      </c>
      <c r="AK53">
        <v>6010</v>
      </c>
      <c r="AL53" s="23">
        <v>615481.27</v>
      </c>
      <c r="AN53">
        <v>5291</v>
      </c>
      <c r="AO53">
        <v>5500</v>
      </c>
      <c r="AP53">
        <v>3500</v>
      </c>
      <c r="AQ53">
        <v>5446</v>
      </c>
      <c r="AR53">
        <v>2764</v>
      </c>
      <c r="AS53">
        <v>2345</v>
      </c>
      <c r="AU53">
        <v>2895</v>
      </c>
      <c r="AV53">
        <v>3242</v>
      </c>
      <c r="AW53">
        <v>4618</v>
      </c>
      <c r="AX53">
        <v>3000</v>
      </c>
      <c r="AY53">
        <v>5500</v>
      </c>
      <c r="AZ53">
        <v>6000</v>
      </c>
      <c r="BA53">
        <v>5500</v>
      </c>
      <c r="BB53">
        <v>5212</v>
      </c>
      <c r="BC53">
        <v>1909</v>
      </c>
      <c r="BD53">
        <v>4188</v>
      </c>
      <c r="BE53">
        <v>5354</v>
      </c>
      <c r="BF53">
        <v>4902</v>
      </c>
      <c r="BG53">
        <v>6838</v>
      </c>
      <c r="BH53">
        <v>5303</v>
      </c>
    </row>
    <row r="54" spans="6:69" x14ac:dyDescent="0.25">
      <c r="F54">
        <v>0</v>
      </c>
      <c r="G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 s="23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</row>
    <row r="55" spans="6:69" x14ac:dyDescent="0.25">
      <c r="F55">
        <v>0</v>
      </c>
      <c r="G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 s="23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</row>
    <row r="56" spans="6:69" x14ac:dyDescent="0.25">
      <c r="F56">
        <v>0</v>
      </c>
      <c r="G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 s="23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</row>
    <row r="57" spans="6:69" x14ac:dyDescent="0.25">
      <c r="F57">
        <v>111.28</v>
      </c>
      <c r="G57">
        <v>0</v>
      </c>
      <c r="J57">
        <v>0</v>
      </c>
      <c r="K57">
        <v>0</v>
      </c>
      <c r="L57">
        <v>0</v>
      </c>
      <c r="M57">
        <v>0</v>
      </c>
      <c r="N57">
        <v>111.14000000000001</v>
      </c>
      <c r="O57">
        <v>0</v>
      </c>
      <c r="P57">
        <v>0</v>
      </c>
      <c r="Q57">
        <v>0</v>
      </c>
      <c r="R57">
        <v>0</v>
      </c>
      <c r="S57">
        <v>24.43</v>
      </c>
      <c r="T57">
        <v>0</v>
      </c>
      <c r="U57">
        <v>0</v>
      </c>
      <c r="V57">
        <v>0</v>
      </c>
      <c r="W57">
        <v>24.47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 s="23">
        <v>1118.0999999999999</v>
      </c>
      <c r="AN57">
        <v>0</v>
      </c>
      <c r="AO57">
        <v>55.8</v>
      </c>
      <c r="AP57">
        <v>0</v>
      </c>
      <c r="AQ57">
        <v>0</v>
      </c>
      <c r="AR57">
        <v>0</v>
      </c>
      <c r="AS57">
        <v>0</v>
      </c>
      <c r="AU57">
        <v>0</v>
      </c>
      <c r="AV57">
        <v>0</v>
      </c>
      <c r="AW57">
        <v>0</v>
      </c>
      <c r="AX57">
        <v>0</v>
      </c>
      <c r="AY57">
        <v>54.49</v>
      </c>
      <c r="AZ57">
        <v>52.7</v>
      </c>
      <c r="BA57">
        <v>0</v>
      </c>
      <c r="BB57">
        <v>107.62</v>
      </c>
      <c r="BC57">
        <v>0</v>
      </c>
      <c r="BD57">
        <v>0</v>
      </c>
      <c r="BE57">
        <v>112.93</v>
      </c>
      <c r="BF57">
        <v>57.16</v>
      </c>
      <c r="BG57">
        <v>0</v>
      </c>
      <c r="BH57">
        <v>0</v>
      </c>
    </row>
    <row r="58" spans="6:69" x14ac:dyDescent="0.25">
      <c r="F58">
        <v>102</v>
      </c>
      <c r="G58">
        <v>85</v>
      </c>
      <c r="J58">
        <v>83</v>
      </c>
      <c r="K58">
        <v>0</v>
      </c>
      <c r="L58">
        <v>76.906188159878127</v>
      </c>
      <c r="M58">
        <v>138</v>
      </c>
      <c r="N58">
        <v>126</v>
      </c>
      <c r="O58">
        <v>18</v>
      </c>
      <c r="P58">
        <v>72</v>
      </c>
      <c r="Q58">
        <v>0</v>
      </c>
      <c r="R58">
        <v>0</v>
      </c>
      <c r="S58">
        <v>84</v>
      </c>
      <c r="T58">
        <v>0</v>
      </c>
      <c r="U58">
        <v>88</v>
      </c>
      <c r="V58">
        <v>18</v>
      </c>
      <c r="W58">
        <v>89</v>
      </c>
      <c r="X58">
        <v>0</v>
      </c>
      <c r="Y58">
        <v>0</v>
      </c>
      <c r="Z58">
        <v>40.5</v>
      </c>
      <c r="AA58">
        <v>14</v>
      </c>
      <c r="AB58">
        <v>0</v>
      </c>
      <c r="AC58">
        <v>0</v>
      </c>
      <c r="AD58">
        <v>166</v>
      </c>
      <c r="AE58">
        <v>120</v>
      </c>
      <c r="AF58">
        <v>0</v>
      </c>
      <c r="AG58">
        <v>116</v>
      </c>
      <c r="AH58">
        <v>95</v>
      </c>
      <c r="AI58">
        <v>117.5</v>
      </c>
      <c r="AJ58">
        <v>0</v>
      </c>
      <c r="AK58">
        <v>70</v>
      </c>
      <c r="AL58" s="23">
        <v>5175.63</v>
      </c>
      <c r="AN58">
        <v>0</v>
      </c>
      <c r="AO58">
        <v>127</v>
      </c>
      <c r="AP58">
        <v>134</v>
      </c>
      <c r="AQ58">
        <v>120</v>
      </c>
      <c r="AR58">
        <v>0</v>
      </c>
      <c r="AS58">
        <v>122</v>
      </c>
      <c r="AU58">
        <v>110</v>
      </c>
      <c r="AV58">
        <v>277</v>
      </c>
      <c r="AW58">
        <v>110</v>
      </c>
      <c r="AX58">
        <v>90</v>
      </c>
      <c r="AY58">
        <v>90</v>
      </c>
      <c r="AZ58">
        <v>430</v>
      </c>
      <c r="BA58">
        <v>0</v>
      </c>
      <c r="BB58">
        <v>90.5</v>
      </c>
      <c r="BC58">
        <v>0</v>
      </c>
      <c r="BD58">
        <v>0</v>
      </c>
      <c r="BE58">
        <v>139</v>
      </c>
      <c r="BF58">
        <v>207</v>
      </c>
      <c r="BG58">
        <v>106.43</v>
      </c>
      <c r="BH58">
        <v>0</v>
      </c>
    </row>
    <row r="59" spans="6:69" x14ac:dyDescent="0.25">
      <c r="F59">
        <v>0</v>
      </c>
      <c r="G59">
        <v>0</v>
      </c>
      <c r="J59">
        <v>65</v>
      </c>
      <c r="K59">
        <v>0</v>
      </c>
      <c r="L59">
        <v>72</v>
      </c>
      <c r="M59">
        <v>0</v>
      </c>
      <c r="N59">
        <v>0</v>
      </c>
      <c r="O59">
        <v>86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73</v>
      </c>
      <c r="W59">
        <v>0</v>
      </c>
      <c r="X59">
        <v>0</v>
      </c>
      <c r="Y59">
        <v>0</v>
      </c>
      <c r="Z59">
        <v>53</v>
      </c>
      <c r="AA59">
        <v>72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 s="23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</row>
    <row r="60" spans="6:69" x14ac:dyDescent="0.25">
      <c r="F60">
        <v>0</v>
      </c>
      <c r="G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 s="23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</row>
    <row r="61" spans="6:69" x14ac:dyDescent="0.25">
      <c r="F61">
        <v>0</v>
      </c>
      <c r="G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 s="23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100</v>
      </c>
      <c r="BF61">
        <v>0</v>
      </c>
      <c r="BG61">
        <v>250</v>
      </c>
      <c r="BH61">
        <v>90</v>
      </c>
    </row>
    <row r="62" spans="6:69" x14ac:dyDescent="0.25">
      <c r="F62">
        <v>0</v>
      </c>
      <c r="G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 s="23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</row>
    <row r="63" spans="6:69" x14ac:dyDescent="0.25">
      <c r="F63">
        <v>0</v>
      </c>
      <c r="G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 s="2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4</v>
      </c>
      <c r="BF63">
        <v>0</v>
      </c>
      <c r="BG63">
        <v>2.25</v>
      </c>
      <c r="BH63">
        <v>23.2</v>
      </c>
    </row>
    <row r="64" spans="6:69" x14ac:dyDescent="0.25">
      <c r="F64">
        <v>0</v>
      </c>
      <c r="G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 s="23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</row>
    <row r="65" spans="6:87" x14ac:dyDescent="0.25">
      <c r="F65">
        <v>0</v>
      </c>
      <c r="G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 s="23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</row>
    <row r="66" spans="6:87" x14ac:dyDescent="0.25">
      <c r="F66">
        <v>0</v>
      </c>
      <c r="G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 s="23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</row>
    <row r="67" spans="6:87" x14ac:dyDescent="0.25">
      <c r="F67">
        <v>0</v>
      </c>
      <c r="G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 s="23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</row>
    <row r="68" spans="6:87" x14ac:dyDescent="0.25">
      <c r="F68">
        <v>3117</v>
      </c>
      <c r="G68">
        <v>1286</v>
      </c>
      <c r="J68">
        <v>10135</v>
      </c>
      <c r="K68">
        <v>21633</v>
      </c>
      <c r="L68">
        <v>5622</v>
      </c>
      <c r="M68">
        <v>11496</v>
      </c>
      <c r="N68">
        <v>16718</v>
      </c>
      <c r="O68">
        <v>5244</v>
      </c>
      <c r="P68">
        <v>22325</v>
      </c>
      <c r="Q68">
        <v>21900</v>
      </c>
      <c r="R68">
        <v>16899</v>
      </c>
      <c r="S68">
        <v>6365</v>
      </c>
      <c r="T68">
        <v>16377</v>
      </c>
      <c r="U68">
        <v>16653</v>
      </c>
      <c r="V68">
        <v>20036</v>
      </c>
      <c r="W68">
        <v>18872</v>
      </c>
      <c r="X68">
        <v>19691</v>
      </c>
      <c r="Y68">
        <v>16306</v>
      </c>
      <c r="Z68">
        <v>15589</v>
      </c>
      <c r="AA68">
        <v>5389</v>
      </c>
      <c r="AB68">
        <v>16440</v>
      </c>
      <c r="AC68">
        <v>15647</v>
      </c>
      <c r="AD68">
        <v>21238</v>
      </c>
      <c r="AE68">
        <v>22472</v>
      </c>
      <c r="AF68">
        <v>15814</v>
      </c>
      <c r="AG68">
        <v>11495</v>
      </c>
      <c r="AH68">
        <v>23289</v>
      </c>
      <c r="AI68">
        <v>21613</v>
      </c>
      <c r="AJ68">
        <v>25578</v>
      </c>
      <c r="AK68">
        <v>23212</v>
      </c>
      <c r="AL68" s="23">
        <v>2008860.2129688954</v>
      </c>
      <c r="AN68">
        <v>22011</v>
      </c>
      <c r="AO68">
        <v>22630</v>
      </c>
      <c r="AP68">
        <v>4000</v>
      </c>
      <c r="AQ68">
        <v>3931</v>
      </c>
      <c r="AR68">
        <v>2983</v>
      </c>
      <c r="AS68">
        <v>2690</v>
      </c>
      <c r="AU68">
        <v>19792</v>
      </c>
      <c r="AV68">
        <v>3417</v>
      </c>
      <c r="AW68">
        <v>18003</v>
      </c>
      <c r="AX68">
        <v>21316</v>
      </c>
      <c r="AY68">
        <v>22823</v>
      </c>
      <c r="AZ68">
        <v>24676</v>
      </c>
      <c r="BA68">
        <v>27034</v>
      </c>
      <c r="BB68">
        <v>28708</v>
      </c>
      <c r="BC68">
        <v>1909</v>
      </c>
      <c r="BD68">
        <v>25658</v>
      </c>
      <c r="BE68">
        <v>31664</v>
      </c>
      <c r="BF68">
        <v>32981</v>
      </c>
      <c r="BG68">
        <v>34786</v>
      </c>
      <c r="BH68">
        <v>29850</v>
      </c>
    </row>
    <row r="69" spans="6:87" x14ac:dyDescent="0.25">
      <c r="F69">
        <v>0</v>
      </c>
      <c r="G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32596</v>
      </c>
      <c r="T69">
        <v>39943</v>
      </c>
      <c r="U69">
        <v>37101</v>
      </c>
      <c r="V69">
        <v>45613</v>
      </c>
      <c r="W69">
        <v>44482</v>
      </c>
      <c r="X69">
        <v>55000</v>
      </c>
      <c r="Y69">
        <v>59453</v>
      </c>
      <c r="Z69">
        <v>78342</v>
      </c>
      <c r="AA69">
        <v>76000.89</v>
      </c>
      <c r="AB69">
        <v>63455.94</v>
      </c>
      <c r="AC69">
        <v>55126</v>
      </c>
      <c r="AD69">
        <v>61328</v>
      </c>
      <c r="AE69">
        <v>81000</v>
      </c>
      <c r="AF69">
        <v>50180</v>
      </c>
      <c r="AG69">
        <v>30547</v>
      </c>
      <c r="AH69">
        <v>45941</v>
      </c>
      <c r="AI69">
        <v>61428</v>
      </c>
      <c r="AJ69">
        <v>76519</v>
      </c>
      <c r="AK69">
        <v>73720</v>
      </c>
      <c r="AL69" s="23">
        <v>2257090.9130819361</v>
      </c>
      <c r="AN69">
        <v>64779</v>
      </c>
      <c r="AO69">
        <v>62000</v>
      </c>
      <c r="AP69">
        <v>0</v>
      </c>
      <c r="AQ69">
        <v>0</v>
      </c>
      <c r="AR69">
        <v>0</v>
      </c>
      <c r="AS69">
        <v>59074</v>
      </c>
      <c r="AU69">
        <v>125775</v>
      </c>
      <c r="AV69">
        <v>56921</v>
      </c>
      <c r="AW69">
        <v>86854</v>
      </c>
      <c r="AX69">
        <v>94525</v>
      </c>
      <c r="AY69">
        <v>105233</v>
      </c>
      <c r="AZ69">
        <v>90000</v>
      </c>
      <c r="BA69">
        <v>110000</v>
      </c>
      <c r="BB69">
        <v>107102</v>
      </c>
      <c r="BC69">
        <v>0</v>
      </c>
      <c r="BD69">
        <v>86314</v>
      </c>
      <c r="BE69">
        <v>103633</v>
      </c>
      <c r="BF69">
        <v>100542</v>
      </c>
      <c r="BG69">
        <v>98619</v>
      </c>
      <c r="BH69">
        <v>109196</v>
      </c>
    </row>
    <row r="70" spans="6:87" x14ac:dyDescent="0.25">
      <c r="F70">
        <v>2289</v>
      </c>
      <c r="G70">
        <v>0</v>
      </c>
      <c r="J70">
        <v>0</v>
      </c>
      <c r="K70">
        <v>0</v>
      </c>
      <c r="L70">
        <v>0</v>
      </c>
      <c r="M70">
        <v>409</v>
      </c>
      <c r="N70">
        <v>0</v>
      </c>
      <c r="O70">
        <v>706</v>
      </c>
      <c r="P70">
        <v>0</v>
      </c>
      <c r="Q70">
        <v>0</v>
      </c>
      <c r="R70">
        <v>0</v>
      </c>
      <c r="S70">
        <v>1768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1495.67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 s="23">
        <v>1372934.92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2618.85</v>
      </c>
      <c r="BF70">
        <v>10130.69</v>
      </c>
      <c r="BG70">
        <v>4184.97</v>
      </c>
      <c r="BH70">
        <v>0</v>
      </c>
    </row>
    <row r="71" spans="6:87" x14ac:dyDescent="0.25">
      <c r="AL71" s="23">
        <v>7838.64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</row>
    <row r="72" spans="6:87" x14ac:dyDescent="0.25">
      <c r="F72">
        <v>0</v>
      </c>
      <c r="G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 s="23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</row>
    <row r="73" spans="6:87" x14ac:dyDescent="0.25">
      <c r="BW73" s="22"/>
    </row>
    <row r="74" spans="6:87" x14ac:dyDescent="0.25">
      <c r="F74" s="20">
        <v>42003</v>
      </c>
      <c r="G74" s="20">
        <v>42004</v>
      </c>
      <c r="H74" s="20">
        <v>42005</v>
      </c>
      <c r="I74" s="20">
        <v>42006</v>
      </c>
      <c r="J74" s="20">
        <v>42007</v>
      </c>
      <c r="K74" s="20">
        <v>42008</v>
      </c>
      <c r="L74" s="20">
        <v>42009</v>
      </c>
      <c r="M74" s="20">
        <v>42010</v>
      </c>
      <c r="N74" s="20">
        <v>42011</v>
      </c>
      <c r="O74" s="20">
        <v>42012</v>
      </c>
      <c r="P74" s="20">
        <v>42013</v>
      </c>
      <c r="Q74" s="20">
        <v>42014</v>
      </c>
      <c r="R74" s="20">
        <v>42015</v>
      </c>
      <c r="S74" s="20">
        <v>42016</v>
      </c>
      <c r="T74" s="20">
        <v>42017</v>
      </c>
      <c r="U74" s="20">
        <v>42018</v>
      </c>
      <c r="V74" s="20">
        <v>42019</v>
      </c>
      <c r="W74" s="20">
        <v>42020</v>
      </c>
      <c r="X74" s="20">
        <v>42021</v>
      </c>
      <c r="Y74" s="20">
        <v>42022</v>
      </c>
      <c r="Z74" s="20">
        <v>42023</v>
      </c>
      <c r="AA74" s="20">
        <v>42024</v>
      </c>
      <c r="AB74" s="20">
        <v>42025</v>
      </c>
      <c r="AC74" s="20">
        <v>42026</v>
      </c>
      <c r="AD74" s="20">
        <v>42027</v>
      </c>
      <c r="AE74" s="20">
        <v>42028</v>
      </c>
      <c r="AF74" s="20">
        <v>42029</v>
      </c>
      <c r="AG74" s="20">
        <v>42030</v>
      </c>
      <c r="AH74" s="20">
        <v>42031</v>
      </c>
      <c r="AI74" s="20">
        <v>42032</v>
      </c>
      <c r="AJ74" s="20">
        <v>42033</v>
      </c>
      <c r="AK74" s="20">
        <v>42034</v>
      </c>
      <c r="AL74" s="20">
        <v>42035</v>
      </c>
      <c r="AM74" s="20">
        <v>42036</v>
      </c>
      <c r="AN74" s="20">
        <v>42037</v>
      </c>
      <c r="AO74" s="20">
        <v>42038</v>
      </c>
      <c r="AP74" s="20">
        <v>42039</v>
      </c>
      <c r="AQ74" s="20">
        <v>42040</v>
      </c>
      <c r="AR74" s="20">
        <v>42041</v>
      </c>
      <c r="AS74" s="20">
        <v>42042</v>
      </c>
      <c r="AT74" s="20">
        <v>42043</v>
      </c>
      <c r="AU74" s="20">
        <v>42044</v>
      </c>
      <c r="AV74" s="20">
        <v>42045</v>
      </c>
      <c r="AW74" s="20">
        <v>42046</v>
      </c>
      <c r="AX74" s="20">
        <v>42047</v>
      </c>
      <c r="AY74" s="20">
        <v>42048</v>
      </c>
      <c r="AZ74" s="20">
        <v>42049</v>
      </c>
      <c r="BA74" s="20">
        <v>42050</v>
      </c>
      <c r="BB74" s="20">
        <v>42051</v>
      </c>
      <c r="BC74" s="20">
        <v>42052</v>
      </c>
      <c r="BD74" s="20">
        <v>42053</v>
      </c>
      <c r="BE74" s="20">
        <v>42054</v>
      </c>
      <c r="BF74" s="20">
        <v>42055</v>
      </c>
      <c r="BG74" s="20">
        <v>42056</v>
      </c>
      <c r="BH74" s="20">
        <v>42057</v>
      </c>
      <c r="BI74" s="20">
        <v>42064</v>
      </c>
      <c r="BJ74" s="20" t="s">
        <v>10</v>
      </c>
      <c r="BK74" s="20">
        <v>42072</v>
      </c>
      <c r="BL74" s="20">
        <v>42078</v>
      </c>
      <c r="BM74" s="20">
        <v>42085</v>
      </c>
      <c r="BN74" s="29">
        <v>42092</v>
      </c>
      <c r="BO74" s="31">
        <v>42099</v>
      </c>
      <c r="BP74" s="31">
        <v>42106</v>
      </c>
      <c r="BQ74" s="31">
        <v>42113</v>
      </c>
      <c r="BR74" s="31">
        <v>42120</v>
      </c>
      <c r="BS74" s="31">
        <v>42127</v>
      </c>
      <c r="BT74" s="31">
        <v>42134</v>
      </c>
      <c r="BU74" s="31">
        <v>42141</v>
      </c>
      <c r="BV74" s="31">
        <v>42148</v>
      </c>
      <c r="BW74" s="31">
        <v>42155</v>
      </c>
      <c r="BX74" s="31">
        <v>42162</v>
      </c>
      <c r="BY74" s="31">
        <v>42169</v>
      </c>
      <c r="BZ74" s="31">
        <v>42176</v>
      </c>
      <c r="CA74" s="31">
        <v>42183</v>
      </c>
      <c r="CB74" s="31">
        <v>42190</v>
      </c>
      <c r="CC74" s="31">
        <v>42197</v>
      </c>
      <c r="CD74" s="31">
        <v>42204</v>
      </c>
      <c r="CE74" s="31">
        <v>42218</v>
      </c>
    </row>
    <row r="75" spans="6:87" hidden="1" x14ac:dyDescent="0.25">
      <c r="F75" s="21" t="e">
        <f>#REF!+F50</f>
        <v>#REF!</v>
      </c>
      <c r="G75" s="21" t="e">
        <f t="shared" ref="G75:AK75" si="0">F75+G50</f>
        <v>#REF!</v>
      </c>
      <c r="H75" s="21" t="e">
        <f t="shared" si="0"/>
        <v>#REF!</v>
      </c>
      <c r="I75" s="21" t="e">
        <f t="shared" si="0"/>
        <v>#REF!</v>
      </c>
      <c r="J75" s="21" t="e">
        <f t="shared" si="0"/>
        <v>#REF!</v>
      </c>
      <c r="K75" s="21" t="e">
        <f t="shared" si="0"/>
        <v>#REF!</v>
      </c>
      <c r="L75" s="21" t="e">
        <f t="shared" si="0"/>
        <v>#REF!</v>
      </c>
      <c r="M75" s="21" t="e">
        <f t="shared" si="0"/>
        <v>#REF!</v>
      </c>
      <c r="N75" s="21" t="e">
        <f t="shared" si="0"/>
        <v>#REF!</v>
      </c>
      <c r="O75" s="21" t="e">
        <f t="shared" si="0"/>
        <v>#REF!</v>
      </c>
      <c r="P75" s="21" t="e">
        <f t="shared" si="0"/>
        <v>#REF!</v>
      </c>
      <c r="Q75" s="21" t="e">
        <f t="shared" si="0"/>
        <v>#REF!</v>
      </c>
      <c r="R75" s="21" t="e">
        <f t="shared" si="0"/>
        <v>#REF!</v>
      </c>
      <c r="S75" s="21" t="e">
        <f t="shared" si="0"/>
        <v>#REF!</v>
      </c>
      <c r="T75" s="21" t="e">
        <f t="shared" si="0"/>
        <v>#REF!</v>
      </c>
      <c r="U75" s="21" t="e">
        <f t="shared" si="0"/>
        <v>#REF!</v>
      </c>
      <c r="V75" s="21" t="e">
        <f t="shared" si="0"/>
        <v>#REF!</v>
      </c>
      <c r="W75" s="21" t="e">
        <f t="shared" si="0"/>
        <v>#REF!</v>
      </c>
      <c r="X75" s="21" t="e">
        <f t="shared" si="0"/>
        <v>#REF!</v>
      </c>
      <c r="Y75" s="21" t="e">
        <f t="shared" si="0"/>
        <v>#REF!</v>
      </c>
      <c r="Z75" s="21" t="e">
        <f t="shared" si="0"/>
        <v>#REF!</v>
      </c>
      <c r="AA75" s="21" t="e">
        <f t="shared" si="0"/>
        <v>#REF!</v>
      </c>
      <c r="AB75" s="21" t="e">
        <f t="shared" si="0"/>
        <v>#REF!</v>
      </c>
      <c r="AC75" s="21" t="e">
        <f t="shared" si="0"/>
        <v>#REF!</v>
      </c>
      <c r="AD75" s="21" t="e">
        <f t="shared" si="0"/>
        <v>#REF!</v>
      </c>
      <c r="AE75" s="21" t="e">
        <f t="shared" si="0"/>
        <v>#REF!</v>
      </c>
      <c r="AF75" s="21" t="e">
        <f t="shared" si="0"/>
        <v>#REF!</v>
      </c>
      <c r="AG75" s="21" t="e">
        <f t="shared" si="0"/>
        <v>#REF!</v>
      </c>
      <c r="AH75" s="21" t="e">
        <f t="shared" si="0"/>
        <v>#REF!</v>
      </c>
      <c r="AI75" s="21" t="e">
        <f t="shared" si="0"/>
        <v>#REF!</v>
      </c>
      <c r="AJ75" s="21" t="e">
        <f t="shared" si="0"/>
        <v>#REF!</v>
      </c>
      <c r="AK75" s="21" t="e">
        <f t="shared" si="0"/>
        <v>#REF!</v>
      </c>
      <c r="AL75" s="21">
        <f>AL50</f>
        <v>7</v>
      </c>
      <c r="AM75" s="21">
        <f t="shared" ref="AM75:BB75" si="1">AL75+AM50</f>
        <v>7</v>
      </c>
      <c r="AN75" s="21">
        <f t="shared" si="1"/>
        <v>7.0384615384615383</v>
      </c>
      <c r="AO75" s="21">
        <f t="shared" si="1"/>
        <v>7.0769230769230766</v>
      </c>
      <c r="AP75" s="21">
        <f t="shared" si="1"/>
        <v>7.115384615384615</v>
      </c>
      <c r="AQ75" s="21">
        <f t="shared" si="1"/>
        <v>7.1538461538461533</v>
      </c>
      <c r="AR75" s="21">
        <f t="shared" si="1"/>
        <v>7.1923076923076916</v>
      </c>
      <c r="AS75" s="21">
        <f t="shared" si="1"/>
        <v>7.2307692307692299</v>
      </c>
      <c r="AT75" s="21">
        <f t="shared" si="1"/>
        <v>7.2307692307692299</v>
      </c>
      <c r="AU75" s="21">
        <f t="shared" si="1"/>
        <v>7.2712550607287438</v>
      </c>
      <c r="AV75" s="21">
        <f t="shared" si="1"/>
        <v>7.3117408906882577</v>
      </c>
      <c r="AW75" s="21">
        <f t="shared" si="1"/>
        <v>7.3522267206477716</v>
      </c>
      <c r="AX75" s="21">
        <f t="shared" si="1"/>
        <v>7.3927125506072855</v>
      </c>
      <c r="AY75" s="21">
        <f t="shared" si="1"/>
        <v>7.4331983805667994</v>
      </c>
      <c r="AZ75" s="21">
        <f t="shared" si="1"/>
        <v>7.4736842105263133</v>
      </c>
      <c r="BA75" s="21">
        <f t="shared" si="1"/>
        <v>7.5112781954887193</v>
      </c>
      <c r="BB75" s="21">
        <f t="shared" si="1"/>
        <v>7.5488721804511254</v>
      </c>
      <c r="BC75" s="21">
        <f t="shared" ref="BC75:BC97" si="2">BB75+BC50</f>
        <v>7.5864661654135315</v>
      </c>
      <c r="BD75" s="21">
        <f t="shared" ref="BD75:BD97" si="3">BC75+BD50</f>
        <v>7.6240601503759375</v>
      </c>
      <c r="BE75" s="21">
        <f t="shared" ref="BE75:BE97" si="4">BD75+BE50</f>
        <v>7.6616541353383436</v>
      </c>
      <c r="BF75" s="21">
        <f t="shared" ref="BF75:BF97" si="5">BE75+BF50</f>
        <v>7.6992481203007497</v>
      </c>
      <c r="BG75" s="21">
        <f t="shared" ref="BG75:BG97" si="6">BF75+BG50</f>
        <v>7.7368421052631557</v>
      </c>
      <c r="BH75" s="21">
        <f t="shared" ref="BH75:BH97" si="7">BG75+BH50</f>
        <v>7.7744360902255618</v>
      </c>
      <c r="BI75" s="27">
        <v>8</v>
      </c>
      <c r="BJ75" s="22">
        <v>0.2142857142857143</v>
      </c>
      <c r="BK75" s="28">
        <f>BI75+BJ75</f>
        <v>8.2142857142857135</v>
      </c>
      <c r="BL75" s="21">
        <v>8.4642857142857135</v>
      </c>
      <c r="BM75" s="21">
        <v>8.7142857142857135</v>
      </c>
      <c r="BN75" s="21">
        <v>8.9285714285714288</v>
      </c>
      <c r="BO75" s="30">
        <v>9.3028571428571443</v>
      </c>
      <c r="BP75" s="21">
        <v>9.36</v>
      </c>
      <c r="BQ75" s="30">
        <v>9.6000000000000032</v>
      </c>
      <c r="BR75" s="21">
        <v>9.84</v>
      </c>
      <c r="BS75" s="30">
        <v>10</v>
      </c>
      <c r="BT75" s="21">
        <v>10</v>
      </c>
      <c r="BU75" s="30">
        <v>10</v>
      </c>
      <c r="BV75" s="21">
        <v>10</v>
      </c>
      <c r="BW75" s="21">
        <v>10</v>
      </c>
      <c r="BX75" s="21">
        <v>10</v>
      </c>
      <c r="BY75" s="22">
        <v>10</v>
      </c>
      <c r="BZ75" s="21">
        <v>10</v>
      </c>
      <c r="CA75" s="21">
        <v>10</v>
      </c>
      <c r="CB75" s="21">
        <v>10</v>
      </c>
      <c r="CC75" s="21">
        <v>10</v>
      </c>
      <c r="CD75" s="21">
        <f>+CC75-CB75</f>
        <v>0</v>
      </c>
      <c r="CE75" s="21"/>
    </row>
    <row r="76" spans="6:87" x14ac:dyDescent="0.25">
      <c r="F76" s="3" t="e">
        <f>#REF!+F51</f>
        <v>#REF!</v>
      </c>
      <c r="G76" s="3" t="e">
        <f t="shared" ref="G76:AK76" si="8">F76+G51</f>
        <v>#REF!</v>
      </c>
      <c r="H76" s="3" t="e">
        <f t="shared" si="8"/>
        <v>#REF!</v>
      </c>
      <c r="I76" s="3" t="e">
        <f t="shared" si="8"/>
        <v>#REF!</v>
      </c>
      <c r="J76" s="3" t="e">
        <f t="shared" si="8"/>
        <v>#REF!</v>
      </c>
      <c r="K76" s="3" t="e">
        <f t="shared" si="8"/>
        <v>#REF!</v>
      </c>
      <c r="L76" s="3" t="e">
        <f t="shared" si="8"/>
        <v>#REF!</v>
      </c>
      <c r="M76" s="3" t="e">
        <f t="shared" si="8"/>
        <v>#REF!</v>
      </c>
      <c r="N76" s="3" t="e">
        <f t="shared" si="8"/>
        <v>#REF!</v>
      </c>
      <c r="O76" s="3" t="e">
        <f t="shared" si="8"/>
        <v>#REF!</v>
      </c>
      <c r="P76" s="3" t="e">
        <f t="shared" si="8"/>
        <v>#REF!</v>
      </c>
      <c r="Q76" s="3" t="e">
        <f t="shared" si="8"/>
        <v>#REF!</v>
      </c>
      <c r="R76" s="3" t="e">
        <f t="shared" si="8"/>
        <v>#REF!</v>
      </c>
      <c r="S76" s="3" t="e">
        <f t="shared" si="8"/>
        <v>#REF!</v>
      </c>
      <c r="T76" s="3" t="e">
        <f t="shared" si="8"/>
        <v>#REF!</v>
      </c>
      <c r="U76" s="3" t="e">
        <f t="shared" si="8"/>
        <v>#REF!</v>
      </c>
      <c r="V76" s="3" t="e">
        <f t="shared" si="8"/>
        <v>#REF!</v>
      </c>
      <c r="W76" s="3" t="e">
        <f t="shared" si="8"/>
        <v>#REF!</v>
      </c>
      <c r="X76" s="3" t="e">
        <f t="shared" si="8"/>
        <v>#REF!</v>
      </c>
      <c r="Y76" s="3" t="e">
        <f t="shared" si="8"/>
        <v>#REF!</v>
      </c>
      <c r="Z76" s="3" t="e">
        <f t="shared" si="8"/>
        <v>#REF!</v>
      </c>
      <c r="AA76" s="3" t="e">
        <f t="shared" si="8"/>
        <v>#REF!</v>
      </c>
      <c r="AB76" s="3" t="e">
        <f t="shared" si="8"/>
        <v>#REF!</v>
      </c>
      <c r="AC76" s="3" t="e">
        <f t="shared" si="8"/>
        <v>#REF!</v>
      </c>
      <c r="AD76" s="3" t="e">
        <f t="shared" si="8"/>
        <v>#REF!</v>
      </c>
      <c r="AE76" s="3" t="e">
        <f t="shared" si="8"/>
        <v>#REF!</v>
      </c>
      <c r="AF76" s="3" t="e">
        <f t="shared" si="8"/>
        <v>#REF!</v>
      </c>
      <c r="AG76" s="3" t="e">
        <f t="shared" si="8"/>
        <v>#REF!</v>
      </c>
      <c r="AH76" s="3" t="e">
        <f t="shared" si="8"/>
        <v>#REF!</v>
      </c>
      <c r="AI76" s="3" t="e">
        <f t="shared" si="8"/>
        <v>#REF!</v>
      </c>
      <c r="AJ76" s="3" t="e">
        <f t="shared" si="8"/>
        <v>#REF!</v>
      </c>
      <c r="AK76" s="3" t="e">
        <f t="shared" si="8"/>
        <v>#REF!</v>
      </c>
      <c r="AL76" s="21">
        <f t="shared" ref="AL76:AL97" si="9">AL51</f>
        <v>663527.74</v>
      </c>
      <c r="AM76" s="3">
        <f t="shared" ref="AM76:BB76" si="10">AL76+AM51</f>
        <v>663527.74</v>
      </c>
      <c r="AN76" s="3">
        <f t="shared" si="10"/>
        <v>663527.74</v>
      </c>
      <c r="AO76" s="3">
        <f t="shared" si="10"/>
        <v>663527.74</v>
      </c>
      <c r="AP76" s="3">
        <f t="shared" si="10"/>
        <v>663527.74</v>
      </c>
      <c r="AQ76" s="3">
        <f t="shared" si="10"/>
        <v>663527.74</v>
      </c>
      <c r="AR76" s="3">
        <f t="shared" si="10"/>
        <v>663527.74</v>
      </c>
      <c r="AS76" s="3">
        <f t="shared" si="10"/>
        <v>663527.74</v>
      </c>
      <c r="AT76" s="3">
        <f t="shared" si="10"/>
        <v>663527.74</v>
      </c>
      <c r="AU76" s="3">
        <f t="shared" si="10"/>
        <v>663527.74</v>
      </c>
      <c r="AV76" s="3">
        <f t="shared" si="10"/>
        <v>663527.74</v>
      </c>
      <c r="AW76" s="3">
        <f t="shared" si="10"/>
        <v>667315.74</v>
      </c>
      <c r="AX76" s="3">
        <f t="shared" si="10"/>
        <v>671738.74</v>
      </c>
      <c r="AY76" s="3">
        <f t="shared" si="10"/>
        <v>676064.74</v>
      </c>
      <c r="AZ76" s="3">
        <f t="shared" si="10"/>
        <v>678762.74</v>
      </c>
      <c r="BA76" s="3">
        <f t="shared" si="10"/>
        <v>683778.74</v>
      </c>
      <c r="BB76" s="3">
        <f t="shared" si="10"/>
        <v>687582.74</v>
      </c>
      <c r="BC76" s="3">
        <f t="shared" si="2"/>
        <v>687582.74</v>
      </c>
      <c r="BD76" s="3">
        <f t="shared" si="3"/>
        <v>688682.74</v>
      </c>
      <c r="BE76" s="3">
        <f t="shared" si="4"/>
        <v>693210.74</v>
      </c>
      <c r="BF76" s="3">
        <f t="shared" si="5"/>
        <v>697722.74</v>
      </c>
      <c r="BG76" s="3">
        <f t="shared" si="6"/>
        <v>705070.74</v>
      </c>
      <c r="BH76" s="3">
        <f t="shared" si="7"/>
        <v>710491.74</v>
      </c>
      <c r="BI76" s="27">
        <v>743855.74000000011</v>
      </c>
      <c r="BJ76" s="22">
        <v>24781</v>
      </c>
      <c r="BK76" s="28">
        <f t="shared" ref="BK76:BK97" si="11">BI76+BJ76</f>
        <v>768636.74000000011</v>
      </c>
      <c r="BL76" s="21">
        <v>776951.34000000008</v>
      </c>
      <c r="BM76" s="21">
        <v>790133.34000000008</v>
      </c>
      <c r="BN76" s="21">
        <v>802978.34000000008</v>
      </c>
      <c r="BO76" s="30">
        <v>807062.28</v>
      </c>
      <c r="BP76" s="21">
        <v>820996.28</v>
      </c>
      <c r="BQ76" s="30">
        <v>807797.87528145046</v>
      </c>
      <c r="BR76" s="21">
        <v>814261.28</v>
      </c>
      <c r="BS76" s="30">
        <v>821939.28</v>
      </c>
      <c r="BT76" s="21">
        <v>837343.76</v>
      </c>
      <c r="BU76" s="30">
        <v>852366.76</v>
      </c>
      <c r="BV76" s="21">
        <v>866109.76</v>
      </c>
      <c r="BW76" s="21">
        <v>871934.76</v>
      </c>
      <c r="BX76" s="21">
        <v>878090.76</v>
      </c>
      <c r="BY76" s="22">
        <v>869399.44000000006</v>
      </c>
      <c r="BZ76" s="21">
        <v>889630.44000000006</v>
      </c>
      <c r="CA76" s="21">
        <v>947805.44000000006</v>
      </c>
      <c r="CB76" s="21">
        <v>957611.44000000006</v>
      </c>
      <c r="CC76" s="21">
        <v>1023077.4400000001</v>
      </c>
      <c r="CD76" s="21">
        <v>1068509.18</v>
      </c>
      <c r="CE76" s="21">
        <v>1269801.18</v>
      </c>
      <c r="CF76" s="21"/>
      <c r="CH76" s="22"/>
      <c r="CI76" s="21"/>
    </row>
    <row r="77" spans="6:87" x14ac:dyDescent="0.25">
      <c r="F77" s="3" t="e">
        <f>#REF!+F52</f>
        <v>#REF!</v>
      </c>
      <c r="G77" s="3" t="e">
        <f t="shared" ref="G77:AK77" si="12">F77+G52</f>
        <v>#REF!</v>
      </c>
      <c r="H77" s="3" t="e">
        <f t="shared" si="12"/>
        <v>#REF!</v>
      </c>
      <c r="I77" s="3" t="e">
        <f t="shared" si="12"/>
        <v>#REF!</v>
      </c>
      <c r="J77" s="3" t="e">
        <f t="shared" si="12"/>
        <v>#REF!</v>
      </c>
      <c r="K77" s="3" t="e">
        <f t="shared" si="12"/>
        <v>#REF!</v>
      </c>
      <c r="L77" s="3" t="e">
        <f t="shared" si="12"/>
        <v>#REF!</v>
      </c>
      <c r="M77" s="3" t="e">
        <f t="shared" si="12"/>
        <v>#REF!</v>
      </c>
      <c r="N77" s="3" t="e">
        <f t="shared" si="12"/>
        <v>#REF!</v>
      </c>
      <c r="O77" s="3" t="e">
        <f t="shared" si="12"/>
        <v>#REF!</v>
      </c>
      <c r="P77" s="3" t="e">
        <f t="shared" si="12"/>
        <v>#REF!</v>
      </c>
      <c r="Q77" s="3" t="e">
        <f t="shared" si="12"/>
        <v>#REF!</v>
      </c>
      <c r="R77" s="3" t="e">
        <f t="shared" si="12"/>
        <v>#REF!</v>
      </c>
      <c r="S77" s="3" t="e">
        <f t="shared" si="12"/>
        <v>#REF!</v>
      </c>
      <c r="T77" s="3" t="e">
        <f t="shared" si="12"/>
        <v>#REF!</v>
      </c>
      <c r="U77" s="3" t="e">
        <f t="shared" si="12"/>
        <v>#REF!</v>
      </c>
      <c r="V77" s="3" t="e">
        <f t="shared" si="12"/>
        <v>#REF!</v>
      </c>
      <c r="W77" s="3" t="e">
        <f t="shared" si="12"/>
        <v>#REF!</v>
      </c>
      <c r="X77" s="3" t="e">
        <f t="shared" si="12"/>
        <v>#REF!</v>
      </c>
      <c r="Y77" s="3" t="e">
        <f t="shared" si="12"/>
        <v>#REF!</v>
      </c>
      <c r="Z77" s="3" t="e">
        <f t="shared" si="12"/>
        <v>#REF!</v>
      </c>
      <c r="AA77" s="3" t="e">
        <f t="shared" si="12"/>
        <v>#REF!</v>
      </c>
      <c r="AB77" s="3" t="e">
        <f t="shared" si="12"/>
        <v>#REF!</v>
      </c>
      <c r="AC77" s="3" t="e">
        <f t="shared" si="12"/>
        <v>#REF!</v>
      </c>
      <c r="AD77" s="3" t="e">
        <f t="shared" si="12"/>
        <v>#REF!</v>
      </c>
      <c r="AE77" s="3" t="e">
        <f t="shared" si="12"/>
        <v>#REF!</v>
      </c>
      <c r="AF77" s="3" t="e">
        <f t="shared" si="12"/>
        <v>#REF!</v>
      </c>
      <c r="AG77" s="3" t="e">
        <f t="shared" si="12"/>
        <v>#REF!</v>
      </c>
      <c r="AH77" s="3" t="e">
        <f t="shared" si="12"/>
        <v>#REF!</v>
      </c>
      <c r="AI77" s="3" t="e">
        <f t="shared" si="12"/>
        <v>#REF!</v>
      </c>
      <c r="AJ77" s="3" t="e">
        <f t="shared" si="12"/>
        <v>#REF!</v>
      </c>
      <c r="AK77" s="3" t="e">
        <f t="shared" si="12"/>
        <v>#REF!</v>
      </c>
      <c r="AL77" s="21">
        <f t="shared" si="9"/>
        <v>497122.41</v>
      </c>
      <c r="AM77" s="3">
        <f t="shared" ref="AM77:BB77" si="13">AL77+AM52</f>
        <v>497122.41</v>
      </c>
      <c r="AN77" s="3">
        <f t="shared" si="13"/>
        <v>504022.41</v>
      </c>
      <c r="AO77" s="3">
        <f t="shared" si="13"/>
        <v>511702.41</v>
      </c>
      <c r="AP77" s="3">
        <f t="shared" si="13"/>
        <v>511702.41</v>
      </c>
      <c r="AQ77" s="3">
        <f t="shared" si="13"/>
        <v>511702.41</v>
      </c>
      <c r="AR77" s="3">
        <f t="shared" si="13"/>
        <v>511702.41</v>
      </c>
      <c r="AS77" s="3">
        <f t="shared" si="13"/>
        <v>511702.41</v>
      </c>
      <c r="AT77" s="3">
        <f t="shared" si="13"/>
        <v>511702.41</v>
      </c>
      <c r="AU77" s="3">
        <f t="shared" si="13"/>
        <v>518344.41</v>
      </c>
      <c r="AV77" s="3">
        <f t="shared" si="13"/>
        <v>518344.41</v>
      </c>
      <c r="AW77" s="3">
        <f t="shared" si="13"/>
        <v>523309.41</v>
      </c>
      <c r="AX77" s="3">
        <f t="shared" si="13"/>
        <v>531079.40999999992</v>
      </c>
      <c r="AY77" s="3">
        <f t="shared" si="13"/>
        <v>538975.40999999992</v>
      </c>
      <c r="AZ77" s="3">
        <f t="shared" si="13"/>
        <v>547392.40999999992</v>
      </c>
      <c r="BA77" s="3">
        <f t="shared" si="13"/>
        <v>558361.40999999992</v>
      </c>
      <c r="BB77" s="3">
        <f t="shared" si="13"/>
        <v>568472.40999999992</v>
      </c>
      <c r="BC77" s="3">
        <f t="shared" si="2"/>
        <v>568472.40999999992</v>
      </c>
      <c r="BD77" s="3">
        <f t="shared" si="3"/>
        <v>578411.40999999992</v>
      </c>
      <c r="BE77" s="3">
        <f t="shared" si="4"/>
        <v>589717.40999999992</v>
      </c>
      <c r="BF77" s="3">
        <f t="shared" si="5"/>
        <v>601456.40999999992</v>
      </c>
      <c r="BG77" s="3">
        <f t="shared" si="6"/>
        <v>613877.40999999992</v>
      </c>
      <c r="BH77" s="3">
        <f t="shared" si="7"/>
        <v>623400.40999999992</v>
      </c>
      <c r="BI77" s="27">
        <v>687967.41999999993</v>
      </c>
      <c r="BJ77" s="22">
        <v>44200</v>
      </c>
      <c r="BK77" s="28">
        <f t="shared" si="11"/>
        <v>732167.41999999993</v>
      </c>
      <c r="BL77" s="21">
        <v>768995.21</v>
      </c>
      <c r="BM77" s="21">
        <v>836220.21</v>
      </c>
      <c r="BN77" s="21">
        <v>899029.21</v>
      </c>
      <c r="BO77" s="30">
        <v>900113.95</v>
      </c>
      <c r="BP77" s="21">
        <v>967882.95</v>
      </c>
      <c r="BQ77" s="30">
        <v>1032947.95</v>
      </c>
      <c r="BR77" s="21">
        <v>1086210.95</v>
      </c>
      <c r="BS77" s="30">
        <v>1105197.95</v>
      </c>
      <c r="BT77" s="21">
        <v>1205048.2</v>
      </c>
      <c r="BU77" s="30">
        <v>1274295.2</v>
      </c>
      <c r="BV77" s="21">
        <v>1348233.96</v>
      </c>
      <c r="BW77" s="21">
        <v>1440804.2457142856</v>
      </c>
      <c r="BX77" s="21">
        <v>1469172.2457142856</v>
      </c>
      <c r="BY77" s="22">
        <v>1395533.2733333332</v>
      </c>
      <c r="BZ77" s="21">
        <v>1409898.2733333332</v>
      </c>
      <c r="CA77" s="21">
        <v>1448480.2733333332</v>
      </c>
      <c r="CB77" s="21">
        <v>1491091.5107047081</v>
      </c>
      <c r="CC77" s="21">
        <v>1536115.9538666531</v>
      </c>
      <c r="CD77" s="21">
        <v>1571958.2014424109</v>
      </c>
      <c r="CE77" s="21">
        <v>1697764.9904332366</v>
      </c>
      <c r="CF77" s="21"/>
      <c r="CH77" s="22"/>
    </row>
    <row r="78" spans="6:87" x14ac:dyDescent="0.25">
      <c r="F78" s="3" t="e">
        <f>#REF!+F53</f>
        <v>#REF!</v>
      </c>
      <c r="G78" s="3" t="e">
        <f t="shared" ref="G78:AK78" si="14">F78+G53</f>
        <v>#REF!</v>
      </c>
      <c r="H78" s="3" t="e">
        <f t="shared" si="14"/>
        <v>#REF!</v>
      </c>
      <c r="I78" s="3" t="e">
        <f t="shared" si="14"/>
        <v>#REF!</v>
      </c>
      <c r="J78" s="3" t="e">
        <f t="shared" si="14"/>
        <v>#REF!</v>
      </c>
      <c r="K78" s="3" t="e">
        <f t="shared" si="14"/>
        <v>#REF!</v>
      </c>
      <c r="L78" s="3" t="e">
        <f t="shared" si="14"/>
        <v>#REF!</v>
      </c>
      <c r="M78" s="3" t="e">
        <f t="shared" si="14"/>
        <v>#REF!</v>
      </c>
      <c r="N78" s="3" t="e">
        <f t="shared" si="14"/>
        <v>#REF!</v>
      </c>
      <c r="O78" s="3" t="e">
        <f t="shared" si="14"/>
        <v>#REF!</v>
      </c>
      <c r="P78" s="3" t="e">
        <f t="shared" si="14"/>
        <v>#REF!</v>
      </c>
      <c r="Q78" s="3" t="e">
        <f t="shared" si="14"/>
        <v>#REF!</v>
      </c>
      <c r="R78" s="3" t="e">
        <f t="shared" si="14"/>
        <v>#REF!</v>
      </c>
      <c r="S78" s="3" t="e">
        <f t="shared" si="14"/>
        <v>#REF!</v>
      </c>
      <c r="T78" s="3" t="e">
        <f t="shared" si="14"/>
        <v>#REF!</v>
      </c>
      <c r="U78" s="3" t="e">
        <f t="shared" si="14"/>
        <v>#REF!</v>
      </c>
      <c r="V78" s="3" t="e">
        <f t="shared" si="14"/>
        <v>#REF!</v>
      </c>
      <c r="W78" s="3" t="e">
        <f t="shared" si="14"/>
        <v>#REF!</v>
      </c>
      <c r="X78" s="3" t="e">
        <f t="shared" si="14"/>
        <v>#REF!</v>
      </c>
      <c r="Y78" s="3" t="e">
        <f t="shared" si="14"/>
        <v>#REF!</v>
      </c>
      <c r="Z78" s="3" t="e">
        <f t="shared" si="14"/>
        <v>#REF!</v>
      </c>
      <c r="AA78" s="3" t="e">
        <f t="shared" si="14"/>
        <v>#REF!</v>
      </c>
      <c r="AB78" s="3" t="e">
        <f t="shared" si="14"/>
        <v>#REF!</v>
      </c>
      <c r="AC78" s="3" t="e">
        <f t="shared" si="14"/>
        <v>#REF!</v>
      </c>
      <c r="AD78" s="3" t="e">
        <f t="shared" si="14"/>
        <v>#REF!</v>
      </c>
      <c r="AE78" s="3" t="e">
        <f t="shared" si="14"/>
        <v>#REF!</v>
      </c>
      <c r="AF78" s="3" t="e">
        <f t="shared" si="14"/>
        <v>#REF!</v>
      </c>
      <c r="AG78" s="3" t="e">
        <f t="shared" si="14"/>
        <v>#REF!</v>
      </c>
      <c r="AH78" s="3" t="e">
        <f t="shared" si="14"/>
        <v>#REF!</v>
      </c>
      <c r="AI78" s="3" t="e">
        <f t="shared" si="14"/>
        <v>#REF!</v>
      </c>
      <c r="AJ78" s="3" t="e">
        <f t="shared" si="14"/>
        <v>#REF!</v>
      </c>
      <c r="AK78" s="3" t="e">
        <f t="shared" si="14"/>
        <v>#REF!</v>
      </c>
      <c r="AL78" s="21">
        <f t="shared" si="9"/>
        <v>615481.27</v>
      </c>
      <c r="AM78" s="3">
        <f t="shared" ref="AM78:BB78" si="15">AL78+AM53</f>
        <v>615481.27</v>
      </c>
      <c r="AN78" s="3">
        <f t="shared" si="15"/>
        <v>620772.27</v>
      </c>
      <c r="AO78" s="3">
        <f t="shared" si="15"/>
        <v>626272.27</v>
      </c>
      <c r="AP78" s="3">
        <f t="shared" si="15"/>
        <v>629772.27</v>
      </c>
      <c r="AQ78" s="3">
        <f t="shared" si="15"/>
        <v>635218.27</v>
      </c>
      <c r="AR78" s="3">
        <f t="shared" si="15"/>
        <v>637982.27</v>
      </c>
      <c r="AS78" s="3">
        <f t="shared" si="15"/>
        <v>640327.27</v>
      </c>
      <c r="AT78" s="3">
        <f t="shared" si="15"/>
        <v>640327.27</v>
      </c>
      <c r="AU78" s="3">
        <f t="shared" si="15"/>
        <v>643222.27</v>
      </c>
      <c r="AV78" s="3">
        <f t="shared" si="15"/>
        <v>646464.27</v>
      </c>
      <c r="AW78" s="3">
        <f t="shared" si="15"/>
        <v>651082.27</v>
      </c>
      <c r="AX78" s="3">
        <f t="shared" si="15"/>
        <v>654082.27</v>
      </c>
      <c r="AY78" s="3">
        <f t="shared" si="15"/>
        <v>659582.27</v>
      </c>
      <c r="AZ78" s="3">
        <f t="shared" si="15"/>
        <v>665582.27</v>
      </c>
      <c r="BA78" s="3">
        <f t="shared" si="15"/>
        <v>671082.27</v>
      </c>
      <c r="BB78" s="3">
        <f t="shared" si="15"/>
        <v>676294.27</v>
      </c>
      <c r="BC78" s="3">
        <f t="shared" si="2"/>
        <v>678203.27</v>
      </c>
      <c r="BD78" s="3">
        <f t="shared" si="3"/>
        <v>682391.27</v>
      </c>
      <c r="BE78" s="3">
        <f t="shared" si="4"/>
        <v>687745.27</v>
      </c>
      <c r="BF78" s="3">
        <f t="shared" si="5"/>
        <v>692647.27</v>
      </c>
      <c r="BG78" s="3">
        <f t="shared" si="6"/>
        <v>699485.27</v>
      </c>
      <c r="BH78" s="3">
        <f t="shared" si="7"/>
        <v>704788.27</v>
      </c>
      <c r="BI78" s="27">
        <v>740580.27</v>
      </c>
      <c r="BJ78" s="22">
        <v>25263</v>
      </c>
      <c r="BK78" s="28">
        <f t="shared" si="11"/>
        <v>765843.27</v>
      </c>
      <c r="BL78" s="21">
        <v>779390.71000000008</v>
      </c>
      <c r="BM78" s="21">
        <v>812926.71000000008</v>
      </c>
      <c r="BN78" s="21">
        <v>849936.71000000008</v>
      </c>
      <c r="BO78" s="30">
        <v>873067.27</v>
      </c>
      <c r="BP78" s="21">
        <v>907027.27</v>
      </c>
      <c r="BQ78" s="30">
        <v>944714.27</v>
      </c>
      <c r="BR78" s="21">
        <v>977634.27</v>
      </c>
      <c r="BS78" s="30">
        <v>1009201.27</v>
      </c>
      <c r="BT78" s="21">
        <v>970386.4</v>
      </c>
      <c r="BU78" s="30">
        <v>991782.40000000002</v>
      </c>
      <c r="BV78" s="32">
        <v>1010190.4</v>
      </c>
      <c r="BW78" s="21">
        <v>939396.4</v>
      </c>
      <c r="BX78" s="21">
        <v>953109.41</v>
      </c>
      <c r="BY78" s="22">
        <v>977579.35</v>
      </c>
      <c r="BZ78" s="21">
        <v>984269.24</v>
      </c>
      <c r="CA78" s="21">
        <v>986699.42</v>
      </c>
      <c r="CB78" s="21">
        <v>998157.2699999999</v>
      </c>
      <c r="CC78" s="21">
        <v>1010637.22</v>
      </c>
      <c r="CD78" s="21">
        <v>1013620.9400000001</v>
      </c>
      <c r="CE78" s="21">
        <v>1045552.8800000001</v>
      </c>
      <c r="CF78" s="21"/>
      <c r="CH78" s="22"/>
    </row>
    <row r="79" spans="6:87" x14ac:dyDescent="0.25">
      <c r="F79" s="3" t="e">
        <f>#REF!+F54</f>
        <v>#REF!</v>
      </c>
      <c r="G79" s="3" t="e">
        <f t="shared" ref="G79:AK79" si="16">F79+G54</f>
        <v>#REF!</v>
      </c>
      <c r="H79" s="3" t="e">
        <f t="shared" si="16"/>
        <v>#REF!</v>
      </c>
      <c r="I79" s="3" t="e">
        <f t="shared" si="16"/>
        <v>#REF!</v>
      </c>
      <c r="J79" s="3" t="e">
        <f t="shared" si="16"/>
        <v>#REF!</v>
      </c>
      <c r="K79" s="3" t="e">
        <f t="shared" si="16"/>
        <v>#REF!</v>
      </c>
      <c r="L79" s="3" t="e">
        <f t="shared" si="16"/>
        <v>#REF!</v>
      </c>
      <c r="M79" s="3" t="e">
        <f t="shared" si="16"/>
        <v>#REF!</v>
      </c>
      <c r="N79" s="3" t="e">
        <f t="shared" si="16"/>
        <v>#REF!</v>
      </c>
      <c r="O79" s="3" t="e">
        <f t="shared" si="16"/>
        <v>#REF!</v>
      </c>
      <c r="P79" s="3" t="e">
        <f t="shared" si="16"/>
        <v>#REF!</v>
      </c>
      <c r="Q79" s="3" t="e">
        <f t="shared" si="16"/>
        <v>#REF!</v>
      </c>
      <c r="R79" s="3" t="e">
        <f t="shared" si="16"/>
        <v>#REF!</v>
      </c>
      <c r="S79" s="3" t="e">
        <f t="shared" si="16"/>
        <v>#REF!</v>
      </c>
      <c r="T79" s="3" t="e">
        <f t="shared" si="16"/>
        <v>#REF!</v>
      </c>
      <c r="U79" s="3" t="e">
        <f t="shared" si="16"/>
        <v>#REF!</v>
      </c>
      <c r="V79" s="3" t="e">
        <f t="shared" si="16"/>
        <v>#REF!</v>
      </c>
      <c r="W79" s="3" t="e">
        <f t="shared" si="16"/>
        <v>#REF!</v>
      </c>
      <c r="X79" s="3" t="e">
        <f t="shared" si="16"/>
        <v>#REF!</v>
      </c>
      <c r="Y79" s="3" t="e">
        <f t="shared" si="16"/>
        <v>#REF!</v>
      </c>
      <c r="Z79" s="3" t="e">
        <f t="shared" si="16"/>
        <v>#REF!</v>
      </c>
      <c r="AA79" s="3" t="e">
        <f t="shared" si="16"/>
        <v>#REF!</v>
      </c>
      <c r="AB79" s="3" t="e">
        <f t="shared" si="16"/>
        <v>#REF!</v>
      </c>
      <c r="AC79" s="3" t="e">
        <f t="shared" si="16"/>
        <v>#REF!</v>
      </c>
      <c r="AD79" s="3" t="e">
        <f t="shared" si="16"/>
        <v>#REF!</v>
      </c>
      <c r="AE79" s="3" t="e">
        <f t="shared" si="16"/>
        <v>#REF!</v>
      </c>
      <c r="AF79" s="3" t="e">
        <f t="shared" si="16"/>
        <v>#REF!</v>
      </c>
      <c r="AG79" s="3" t="e">
        <f t="shared" si="16"/>
        <v>#REF!</v>
      </c>
      <c r="AH79" s="3" t="e">
        <f t="shared" si="16"/>
        <v>#REF!</v>
      </c>
      <c r="AI79" s="3" t="e">
        <f t="shared" si="16"/>
        <v>#REF!</v>
      </c>
      <c r="AJ79" s="3" t="e">
        <f t="shared" si="16"/>
        <v>#REF!</v>
      </c>
      <c r="AK79" s="3" t="e">
        <f t="shared" si="16"/>
        <v>#REF!</v>
      </c>
      <c r="AL79" s="21">
        <f t="shared" si="9"/>
        <v>0</v>
      </c>
      <c r="AM79" s="3">
        <f t="shared" ref="AM79:BB79" si="17">AL79+AM54</f>
        <v>0</v>
      </c>
      <c r="AN79" s="3">
        <f t="shared" si="17"/>
        <v>0</v>
      </c>
      <c r="AO79" s="3">
        <f t="shared" si="17"/>
        <v>0</v>
      </c>
      <c r="AP79" s="3">
        <f t="shared" si="17"/>
        <v>0</v>
      </c>
      <c r="AQ79" s="3">
        <f t="shared" si="17"/>
        <v>0</v>
      </c>
      <c r="AR79" s="3">
        <f t="shared" si="17"/>
        <v>0</v>
      </c>
      <c r="AS79" s="3">
        <f t="shared" si="17"/>
        <v>0</v>
      </c>
      <c r="AT79" s="3">
        <f t="shared" si="17"/>
        <v>0</v>
      </c>
      <c r="AU79" s="3">
        <f t="shared" si="17"/>
        <v>0</v>
      </c>
      <c r="AV79" s="3">
        <f t="shared" si="17"/>
        <v>0</v>
      </c>
      <c r="AW79" s="3">
        <f t="shared" si="17"/>
        <v>0</v>
      </c>
      <c r="AX79" s="3">
        <f t="shared" si="17"/>
        <v>0</v>
      </c>
      <c r="AY79" s="3">
        <f t="shared" si="17"/>
        <v>0</v>
      </c>
      <c r="AZ79" s="3">
        <f t="shared" si="17"/>
        <v>0</v>
      </c>
      <c r="BA79" s="3">
        <f t="shared" si="17"/>
        <v>0</v>
      </c>
      <c r="BB79" s="3">
        <f t="shared" si="17"/>
        <v>0</v>
      </c>
      <c r="BC79" s="3">
        <f t="shared" si="2"/>
        <v>0</v>
      </c>
      <c r="BD79" s="3">
        <f t="shared" si="3"/>
        <v>0</v>
      </c>
      <c r="BE79" s="3">
        <f t="shared" si="4"/>
        <v>0</v>
      </c>
      <c r="BF79" s="3">
        <f t="shared" si="5"/>
        <v>0</v>
      </c>
      <c r="BG79" s="3">
        <f t="shared" si="6"/>
        <v>0</v>
      </c>
      <c r="BH79" s="3">
        <f t="shared" si="7"/>
        <v>0</v>
      </c>
      <c r="BI79" s="27">
        <v>0</v>
      </c>
      <c r="BJ79" s="22">
        <v>0</v>
      </c>
      <c r="BK79" s="28">
        <f t="shared" si="11"/>
        <v>0</v>
      </c>
      <c r="BL79" s="21">
        <v>0</v>
      </c>
      <c r="BM79" s="21">
        <v>0</v>
      </c>
      <c r="BN79" s="21">
        <v>0</v>
      </c>
      <c r="BO79" s="30">
        <v>0</v>
      </c>
      <c r="BP79" s="21">
        <v>0</v>
      </c>
      <c r="BQ79" s="30">
        <v>0</v>
      </c>
      <c r="BR79" s="21">
        <v>0</v>
      </c>
      <c r="BS79" s="30">
        <v>0</v>
      </c>
      <c r="BT79" s="21">
        <v>0</v>
      </c>
      <c r="BU79" s="30">
        <v>0</v>
      </c>
      <c r="BV79" s="21">
        <v>0</v>
      </c>
      <c r="BW79" s="21">
        <v>1022</v>
      </c>
      <c r="BX79" s="21">
        <v>6948</v>
      </c>
      <c r="BY79" s="22">
        <v>15608.418000000001</v>
      </c>
      <c r="BZ79" s="21">
        <v>21590.418000000001</v>
      </c>
      <c r="CA79" s="21">
        <v>27254.418000000001</v>
      </c>
      <c r="CB79" s="21">
        <v>44941.188227587954</v>
      </c>
      <c r="CC79" s="21">
        <v>67876.8611083219</v>
      </c>
      <c r="CD79" s="21">
        <v>68015.188729673013</v>
      </c>
      <c r="CE79" s="21">
        <v>69355.153408572107</v>
      </c>
      <c r="CF79" s="21"/>
      <c r="CH79" s="22"/>
    </row>
    <row r="80" spans="6:87" x14ac:dyDescent="0.25">
      <c r="F80" s="3" t="e">
        <f>#REF!+F55</f>
        <v>#REF!</v>
      </c>
      <c r="G80" s="3" t="e">
        <f t="shared" ref="G80:AK80" si="18">F80+G55</f>
        <v>#REF!</v>
      </c>
      <c r="H80" s="3" t="e">
        <f t="shared" si="18"/>
        <v>#REF!</v>
      </c>
      <c r="I80" s="3" t="e">
        <f t="shared" si="18"/>
        <v>#REF!</v>
      </c>
      <c r="J80" s="3" t="e">
        <f t="shared" si="18"/>
        <v>#REF!</v>
      </c>
      <c r="K80" s="3" t="e">
        <f t="shared" si="18"/>
        <v>#REF!</v>
      </c>
      <c r="L80" s="3" t="e">
        <f t="shared" si="18"/>
        <v>#REF!</v>
      </c>
      <c r="M80" s="3" t="e">
        <f t="shared" si="18"/>
        <v>#REF!</v>
      </c>
      <c r="N80" s="3" t="e">
        <f t="shared" si="18"/>
        <v>#REF!</v>
      </c>
      <c r="O80" s="3" t="e">
        <f t="shared" si="18"/>
        <v>#REF!</v>
      </c>
      <c r="P80" s="3" t="e">
        <f t="shared" si="18"/>
        <v>#REF!</v>
      </c>
      <c r="Q80" s="3" t="e">
        <f t="shared" si="18"/>
        <v>#REF!</v>
      </c>
      <c r="R80" s="3" t="e">
        <f t="shared" si="18"/>
        <v>#REF!</v>
      </c>
      <c r="S80" s="3" t="e">
        <f t="shared" si="18"/>
        <v>#REF!</v>
      </c>
      <c r="T80" s="3" t="e">
        <f t="shared" si="18"/>
        <v>#REF!</v>
      </c>
      <c r="U80" s="3" t="e">
        <f t="shared" si="18"/>
        <v>#REF!</v>
      </c>
      <c r="V80" s="3" t="e">
        <f t="shared" si="18"/>
        <v>#REF!</v>
      </c>
      <c r="W80" s="3" t="e">
        <f t="shared" si="18"/>
        <v>#REF!</v>
      </c>
      <c r="X80" s="3" t="e">
        <f t="shared" si="18"/>
        <v>#REF!</v>
      </c>
      <c r="Y80" s="3" t="e">
        <f t="shared" si="18"/>
        <v>#REF!</v>
      </c>
      <c r="Z80" s="3" t="e">
        <f t="shared" si="18"/>
        <v>#REF!</v>
      </c>
      <c r="AA80" s="3" t="e">
        <f t="shared" si="18"/>
        <v>#REF!</v>
      </c>
      <c r="AB80" s="3" t="e">
        <f t="shared" si="18"/>
        <v>#REF!</v>
      </c>
      <c r="AC80" s="3" t="e">
        <f t="shared" si="18"/>
        <v>#REF!</v>
      </c>
      <c r="AD80" s="3" t="e">
        <f t="shared" si="18"/>
        <v>#REF!</v>
      </c>
      <c r="AE80" s="3" t="e">
        <f t="shared" si="18"/>
        <v>#REF!</v>
      </c>
      <c r="AF80" s="3" t="e">
        <f t="shared" si="18"/>
        <v>#REF!</v>
      </c>
      <c r="AG80" s="3" t="e">
        <f t="shared" si="18"/>
        <v>#REF!</v>
      </c>
      <c r="AH80" s="3" t="e">
        <f t="shared" si="18"/>
        <v>#REF!</v>
      </c>
      <c r="AI80" s="3" t="e">
        <f t="shared" si="18"/>
        <v>#REF!</v>
      </c>
      <c r="AJ80" s="3" t="e">
        <f t="shared" si="18"/>
        <v>#REF!</v>
      </c>
      <c r="AK80" s="3" t="e">
        <f t="shared" si="18"/>
        <v>#REF!</v>
      </c>
      <c r="AL80" s="21">
        <f t="shared" si="9"/>
        <v>0</v>
      </c>
      <c r="AM80" s="3">
        <f t="shared" ref="AM80:BB80" si="19">AL80+AM55</f>
        <v>0</v>
      </c>
      <c r="AN80" s="3">
        <f t="shared" si="19"/>
        <v>0</v>
      </c>
      <c r="AO80" s="3">
        <f t="shared" si="19"/>
        <v>0</v>
      </c>
      <c r="AP80" s="3">
        <f t="shared" si="19"/>
        <v>0</v>
      </c>
      <c r="AQ80" s="3">
        <f t="shared" si="19"/>
        <v>0</v>
      </c>
      <c r="AR80" s="3">
        <f t="shared" si="19"/>
        <v>0</v>
      </c>
      <c r="AS80" s="3">
        <f t="shared" si="19"/>
        <v>0</v>
      </c>
      <c r="AT80" s="3">
        <f t="shared" si="19"/>
        <v>0</v>
      </c>
      <c r="AU80" s="3">
        <f t="shared" si="19"/>
        <v>0</v>
      </c>
      <c r="AV80" s="3">
        <f t="shared" si="19"/>
        <v>0</v>
      </c>
      <c r="AW80" s="3">
        <f t="shared" si="19"/>
        <v>0</v>
      </c>
      <c r="AX80" s="3">
        <f t="shared" si="19"/>
        <v>0</v>
      </c>
      <c r="AY80" s="3">
        <f t="shared" si="19"/>
        <v>0</v>
      </c>
      <c r="AZ80" s="3">
        <f t="shared" si="19"/>
        <v>0</v>
      </c>
      <c r="BA80" s="3">
        <f t="shared" si="19"/>
        <v>0</v>
      </c>
      <c r="BB80" s="3">
        <f t="shared" si="19"/>
        <v>0</v>
      </c>
      <c r="BC80" s="3">
        <f t="shared" si="2"/>
        <v>0</v>
      </c>
      <c r="BD80" s="3">
        <f t="shared" si="3"/>
        <v>0</v>
      </c>
      <c r="BE80" s="3">
        <f t="shared" si="4"/>
        <v>0</v>
      </c>
      <c r="BF80" s="3">
        <f t="shared" si="5"/>
        <v>0</v>
      </c>
      <c r="BG80" s="3">
        <f t="shared" si="6"/>
        <v>0</v>
      </c>
      <c r="BH80" s="3">
        <f t="shared" si="7"/>
        <v>0</v>
      </c>
      <c r="BI80" s="27">
        <v>0</v>
      </c>
      <c r="BJ80" s="22">
        <v>0</v>
      </c>
      <c r="BK80" s="28">
        <f t="shared" si="11"/>
        <v>0</v>
      </c>
      <c r="BL80" s="21">
        <v>0</v>
      </c>
      <c r="BM80" s="21">
        <v>0</v>
      </c>
      <c r="BN80" s="21">
        <v>0</v>
      </c>
      <c r="BO80" s="30">
        <v>0</v>
      </c>
      <c r="BP80" s="21">
        <v>0</v>
      </c>
      <c r="BQ80" s="30">
        <v>0</v>
      </c>
      <c r="BR80" s="21">
        <v>0</v>
      </c>
      <c r="BS80" s="30">
        <v>0</v>
      </c>
      <c r="BT80" s="21">
        <v>241.92</v>
      </c>
      <c r="BU80" s="30">
        <v>241.92</v>
      </c>
      <c r="BV80" s="21">
        <v>241.92</v>
      </c>
      <c r="BW80" s="21">
        <v>241.92</v>
      </c>
      <c r="BX80" s="21">
        <v>241.92</v>
      </c>
      <c r="BY80" s="22">
        <v>241.92</v>
      </c>
      <c r="BZ80" s="21">
        <v>475.91999999999996</v>
      </c>
      <c r="CA80" s="21">
        <v>11549.38</v>
      </c>
      <c r="CB80" s="21">
        <v>13679.38</v>
      </c>
      <c r="CC80" s="21">
        <v>25125.729999999996</v>
      </c>
      <c r="CD80" s="21">
        <v>33228.949999999997</v>
      </c>
      <c r="CE80" s="21">
        <v>35374.950000000004</v>
      </c>
      <c r="CF80" s="21"/>
      <c r="CH80" s="22"/>
    </row>
    <row r="81" spans="6:86" x14ac:dyDescent="0.25">
      <c r="F81" s="3" t="e">
        <f>#REF!+F56</f>
        <v>#REF!</v>
      </c>
      <c r="G81" s="3" t="e">
        <f t="shared" ref="G81:AK81" si="20">F81+G56</f>
        <v>#REF!</v>
      </c>
      <c r="H81" s="3" t="e">
        <f t="shared" si="20"/>
        <v>#REF!</v>
      </c>
      <c r="I81" s="3" t="e">
        <f t="shared" si="20"/>
        <v>#REF!</v>
      </c>
      <c r="J81" s="3" t="e">
        <f t="shared" si="20"/>
        <v>#REF!</v>
      </c>
      <c r="K81" s="3" t="e">
        <f t="shared" si="20"/>
        <v>#REF!</v>
      </c>
      <c r="L81" s="3" t="e">
        <f t="shared" si="20"/>
        <v>#REF!</v>
      </c>
      <c r="M81" s="3" t="e">
        <f t="shared" si="20"/>
        <v>#REF!</v>
      </c>
      <c r="N81" s="3" t="e">
        <f t="shared" si="20"/>
        <v>#REF!</v>
      </c>
      <c r="O81" s="3" t="e">
        <f t="shared" si="20"/>
        <v>#REF!</v>
      </c>
      <c r="P81" s="3" t="e">
        <f t="shared" si="20"/>
        <v>#REF!</v>
      </c>
      <c r="Q81" s="3" t="e">
        <f t="shared" si="20"/>
        <v>#REF!</v>
      </c>
      <c r="R81" s="3" t="e">
        <f t="shared" si="20"/>
        <v>#REF!</v>
      </c>
      <c r="S81" s="3" t="e">
        <f t="shared" si="20"/>
        <v>#REF!</v>
      </c>
      <c r="T81" s="3" t="e">
        <f t="shared" si="20"/>
        <v>#REF!</v>
      </c>
      <c r="U81" s="3" t="e">
        <f t="shared" si="20"/>
        <v>#REF!</v>
      </c>
      <c r="V81" s="3" t="e">
        <f t="shared" si="20"/>
        <v>#REF!</v>
      </c>
      <c r="W81" s="3" t="e">
        <f t="shared" si="20"/>
        <v>#REF!</v>
      </c>
      <c r="X81" s="3" t="e">
        <f t="shared" si="20"/>
        <v>#REF!</v>
      </c>
      <c r="Y81" s="3" t="e">
        <f t="shared" si="20"/>
        <v>#REF!</v>
      </c>
      <c r="Z81" s="3" t="e">
        <f t="shared" si="20"/>
        <v>#REF!</v>
      </c>
      <c r="AA81" s="3" t="e">
        <f t="shared" si="20"/>
        <v>#REF!</v>
      </c>
      <c r="AB81" s="3" t="e">
        <f t="shared" si="20"/>
        <v>#REF!</v>
      </c>
      <c r="AC81" s="3" t="e">
        <f t="shared" si="20"/>
        <v>#REF!</v>
      </c>
      <c r="AD81" s="3" t="e">
        <f t="shared" si="20"/>
        <v>#REF!</v>
      </c>
      <c r="AE81" s="3" t="e">
        <f t="shared" si="20"/>
        <v>#REF!</v>
      </c>
      <c r="AF81" s="3" t="e">
        <f t="shared" si="20"/>
        <v>#REF!</v>
      </c>
      <c r="AG81" s="3" t="e">
        <f t="shared" si="20"/>
        <v>#REF!</v>
      </c>
      <c r="AH81" s="3" t="e">
        <f t="shared" si="20"/>
        <v>#REF!</v>
      </c>
      <c r="AI81" s="3" t="e">
        <f t="shared" si="20"/>
        <v>#REF!</v>
      </c>
      <c r="AJ81" s="3" t="e">
        <f t="shared" si="20"/>
        <v>#REF!</v>
      </c>
      <c r="AK81" s="3" t="e">
        <f t="shared" si="20"/>
        <v>#REF!</v>
      </c>
      <c r="AL81" s="21">
        <f t="shared" si="9"/>
        <v>0</v>
      </c>
      <c r="AM81" s="3">
        <f t="shared" ref="AM81:BB81" si="21">AL81+AM56</f>
        <v>0</v>
      </c>
      <c r="AN81" s="3">
        <f t="shared" si="21"/>
        <v>0</v>
      </c>
      <c r="AO81" s="3">
        <f t="shared" si="21"/>
        <v>0</v>
      </c>
      <c r="AP81" s="3">
        <f t="shared" si="21"/>
        <v>0</v>
      </c>
      <c r="AQ81" s="3">
        <f t="shared" si="21"/>
        <v>0</v>
      </c>
      <c r="AR81" s="3">
        <f t="shared" si="21"/>
        <v>0</v>
      </c>
      <c r="AS81" s="3">
        <f t="shared" si="21"/>
        <v>0</v>
      </c>
      <c r="AT81" s="3">
        <f t="shared" si="21"/>
        <v>0</v>
      </c>
      <c r="AU81" s="3">
        <f t="shared" si="21"/>
        <v>0</v>
      </c>
      <c r="AV81" s="3">
        <f t="shared" si="21"/>
        <v>0</v>
      </c>
      <c r="AW81" s="3">
        <f t="shared" si="21"/>
        <v>0</v>
      </c>
      <c r="AX81" s="3">
        <f t="shared" si="21"/>
        <v>0</v>
      </c>
      <c r="AY81" s="3">
        <f t="shared" si="21"/>
        <v>0</v>
      </c>
      <c r="AZ81" s="3">
        <f t="shared" si="21"/>
        <v>0</v>
      </c>
      <c r="BA81" s="3">
        <f t="shared" si="21"/>
        <v>0</v>
      </c>
      <c r="BB81" s="3">
        <f t="shared" si="21"/>
        <v>0</v>
      </c>
      <c r="BC81" s="3">
        <f t="shared" si="2"/>
        <v>0</v>
      </c>
      <c r="BD81" s="3">
        <f t="shared" si="3"/>
        <v>0</v>
      </c>
      <c r="BE81" s="3">
        <f t="shared" si="4"/>
        <v>0</v>
      </c>
      <c r="BF81" s="3">
        <f t="shared" si="5"/>
        <v>0</v>
      </c>
      <c r="BG81" s="3">
        <f t="shared" si="6"/>
        <v>0</v>
      </c>
      <c r="BH81" s="3">
        <f t="shared" si="7"/>
        <v>0</v>
      </c>
      <c r="BI81" s="27">
        <v>0</v>
      </c>
      <c r="BJ81" s="22">
        <v>0</v>
      </c>
      <c r="BK81" s="28">
        <f t="shared" si="11"/>
        <v>0</v>
      </c>
      <c r="BL81" s="21">
        <v>0</v>
      </c>
      <c r="BM81" s="21">
        <v>0</v>
      </c>
      <c r="BN81" s="21">
        <v>0</v>
      </c>
      <c r="BO81" s="30">
        <v>0</v>
      </c>
      <c r="BP81" s="21">
        <v>0</v>
      </c>
      <c r="BQ81" s="30">
        <v>0</v>
      </c>
      <c r="BR81" s="21">
        <v>0</v>
      </c>
      <c r="BS81" s="30">
        <v>0</v>
      </c>
      <c r="BT81" s="21">
        <v>0</v>
      </c>
      <c r="BU81" s="30">
        <v>0</v>
      </c>
      <c r="BV81" s="21">
        <v>0</v>
      </c>
      <c r="BW81" s="21">
        <v>0</v>
      </c>
      <c r="BX81" s="21">
        <v>0</v>
      </c>
      <c r="BY81" s="22">
        <v>0</v>
      </c>
      <c r="BZ81" s="21">
        <v>0</v>
      </c>
      <c r="CA81" s="21">
        <v>0</v>
      </c>
      <c r="CB81" s="21"/>
      <c r="CC81" s="21"/>
      <c r="CD81" s="21"/>
      <c r="CE81" s="21">
        <v>8811.4</v>
      </c>
      <c r="CF81" s="21"/>
      <c r="CH81" s="22"/>
    </row>
    <row r="82" spans="6:86" hidden="1" x14ac:dyDescent="0.25">
      <c r="F82" s="3" t="e">
        <f>#REF!+F57</f>
        <v>#REF!</v>
      </c>
      <c r="G82" s="3" t="e">
        <f t="shared" ref="G82:AK82" si="22">F82+G57</f>
        <v>#REF!</v>
      </c>
      <c r="H82" s="3" t="e">
        <f t="shared" si="22"/>
        <v>#REF!</v>
      </c>
      <c r="I82" s="3" t="e">
        <f t="shared" si="22"/>
        <v>#REF!</v>
      </c>
      <c r="J82" s="3" t="e">
        <f t="shared" si="22"/>
        <v>#REF!</v>
      </c>
      <c r="K82" s="3" t="e">
        <f t="shared" si="22"/>
        <v>#REF!</v>
      </c>
      <c r="L82" s="3" t="e">
        <f t="shared" si="22"/>
        <v>#REF!</v>
      </c>
      <c r="M82" s="3" t="e">
        <f t="shared" si="22"/>
        <v>#REF!</v>
      </c>
      <c r="N82" s="3" t="e">
        <f t="shared" si="22"/>
        <v>#REF!</v>
      </c>
      <c r="O82" s="3" t="e">
        <f t="shared" si="22"/>
        <v>#REF!</v>
      </c>
      <c r="P82" s="3" t="e">
        <f t="shared" si="22"/>
        <v>#REF!</v>
      </c>
      <c r="Q82" s="3" t="e">
        <f t="shared" si="22"/>
        <v>#REF!</v>
      </c>
      <c r="R82" s="3" t="e">
        <f t="shared" si="22"/>
        <v>#REF!</v>
      </c>
      <c r="S82" s="3" t="e">
        <f t="shared" si="22"/>
        <v>#REF!</v>
      </c>
      <c r="T82" s="3" t="e">
        <f t="shared" si="22"/>
        <v>#REF!</v>
      </c>
      <c r="U82" s="3" t="e">
        <f t="shared" si="22"/>
        <v>#REF!</v>
      </c>
      <c r="V82" s="3" t="e">
        <f t="shared" si="22"/>
        <v>#REF!</v>
      </c>
      <c r="W82" s="3" t="e">
        <f t="shared" si="22"/>
        <v>#REF!</v>
      </c>
      <c r="X82" s="3" t="e">
        <f t="shared" si="22"/>
        <v>#REF!</v>
      </c>
      <c r="Y82" s="3" t="e">
        <f t="shared" si="22"/>
        <v>#REF!</v>
      </c>
      <c r="Z82" s="3" t="e">
        <f t="shared" si="22"/>
        <v>#REF!</v>
      </c>
      <c r="AA82" s="3" t="e">
        <f t="shared" si="22"/>
        <v>#REF!</v>
      </c>
      <c r="AB82" s="3" t="e">
        <f t="shared" si="22"/>
        <v>#REF!</v>
      </c>
      <c r="AC82" s="3" t="e">
        <f t="shared" si="22"/>
        <v>#REF!</v>
      </c>
      <c r="AD82" s="3" t="e">
        <f t="shared" si="22"/>
        <v>#REF!</v>
      </c>
      <c r="AE82" s="3" t="e">
        <f t="shared" si="22"/>
        <v>#REF!</v>
      </c>
      <c r="AF82" s="3" t="e">
        <f t="shared" si="22"/>
        <v>#REF!</v>
      </c>
      <c r="AG82" s="3" t="e">
        <f t="shared" si="22"/>
        <v>#REF!</v>
      </c>
      <c r="AH82" s="3" t="e">
        <f t="shared" si="22"/>
        <v>#REF!</v>
      </c>
      <c r="AI82" s="3" t="e">
        <f t="shared" si="22"/>
        <v>#REF!</v>
      </c>
      <c r="AJ82" s="3" t="e">
        <f t="shared" si="22"/>
        <v>#REF!</v>
      </c>
      <c r="AK82" s="3" t="e">
        <f t="shared" si="22"/>
        <v>#REF!</v>
      </c>
      <c r="AL82" s="21">
        <f t="shared" si="9"/>
        <v>1118.0999999999999</v>
      </c>
      <c r="AM82" s="3">
        <f t="shared" ref="AM82:BB82" si="23">AL82+AM57</f>
        <v>1118.0999999999999</v>
      </c>
      <c r="AN82" s="3">
        <f t="shared" si="23"/>
        <v>1118.0999999999999</v>
      </c>
      <c r="AO82" s="3">
        <f t="shared" si="23"/>
        <v>1173.8999999999999</v>
      </c>
      <c r="AP82" s="3">
        <f t="shared" si="23"/>
        <v>1173.8999999999999</v>
      </c>
      <c r="AQ82" s="3">
        <f t="shared" si="23"/>
        <v>1173.8999999999999</v>
      </c>
      <c r="AR82" s="3">
        <f t="shared" si="23"/>
        <v>1173.8999999999999</v>
      </c>
      <c r="AS82" s="3">
        <f t="shared" si="23"/>
        <v>1173.8999999999999</v>
      </c>
      <c r="AT82" s="3">
        <f t="shared" si="23"/>
        <v>1173.8999999999999</v>
      </c>
      <c r="AU82" s="3">
        <f t="shared" si="23"/>
        <v>1173.8999999999999</v>
      </c>
      <c r="AV82" s="3">
        <f t="shared" si="23"/>
        <v>1173.8999999999999</v>
      </c>
      <c r="AW82" s="3">
        <f t="shared" si="23"/>
        <v>1173.8999999999999</v>
      </c>
      <c r="AX82" s="3">
        <f t="shared" si="23"/>
        <v>1173.8999999999999</v>
      </c>
      <c r="AY82" s="3">
        <f t="shared" si="23"/>
        <v>1228.3899999999999</v>
      </c>
      <c r="AZ82" s="3">
        <f t="shared" si="23"/>
        <v>1281.0899999999999</v>
      </c>
      <c r="BA82" s="3">
        <f t="shared" si="23"/>
        <v>1281.0899999999999</v>
      </c>
      <c r="BB82" s="3">
        <f t="shared" si="23"/>
        <v>1388.71</v>
      </c>
      <c r="BC82" s="3">
        <f t="shared" si="2"/>
        <v>1388.71</v>
      </c>
      <c r="BD82" s="3">
        <f t="shared" si="3"/>
        <v>1388.71</v>
      </c>
      <c r="BE82" s="3">
        <f t="shared" si="4"/>
        <v>1501.64</v>
      </c>
      <c r="BF82" s="3">
        <f t="shared" si="5"/>
        <v>1558.8000000000002</v>
      </c>
      <c r="BG82" s="3">
        <f t="shared" si="6"/>
        <v>1558.8000000000002</v>
      </c>
      <c r="BH82" s="3">
        <f t="shared" si="7"/>
        <v>1558.8000000000002</v>
      </c>
      <c r="BI82" s="27">
        <v>1558.8</v>
      </c>
      <c r="BJ82" s="22">
        <v>0</v>
      </c>
      <c r="BK82" s="28">
        <f t="shared" si="11"/>
        <v>1558.8</v>
      </c>
      <c r="BL82" s="21">
        <v>1869.71</v>
      </c>
      <c r="BM82" s="21">
        <v>1869.71</v>
      </c>
      <c r="BN82" s="21">
        <v>2229.5100000000002</v>
      </c>
      <c r="BO82" s="30">
        <v>2419.0000000000005</v>
      </c>
      <c r="BP82" s="21">
        <v>2419.0000000000005</v>
      </c>
      <c r="BQ82" s="30">
        <v>2419.0000000000005</v>
      </c>
      <c r="BR82" s="21">
        <v>2419.0000000000005</v>
      </c>
      <c r="BS82" s="30">
        <v>2419.0000000000005</v>
      </c>
      <c r="BT82" s="21">
        <v>2602.84</v>
      </c>
      <c r="BU82" s="30">
        <v>2602.84</v>
      </c>
      <c r="BV82" s="21">
        <v>2602.84</v>
      </c>
      <c r="BW82" s="21">
        <v>3171.1180000000004</v>
      </c>
      <c r="BX82" s="21">
        <v>3171.1180000000004</v>
      </c>
      <c r="BY82" s="22">
        <v>13895.68</v>
      </c>
      <c r="BZ82" s="21">
        <v>14230.68</v>
      </c>
      <c r="CA82" s="21">
        <v>14615.64</v>
      </c>
      <c r="CB82" s="21">
        <v>0</v>
      </c>
      <c r="CC82" s="21">
        <v>300</v>
      </c>
      <c r="CD82" s="21"/>
      <c r="CE82" s="21"/>
      <c r="CF82" s="21"/>
      <c r="CH82" s="22"/>
    </row>
    <row r="83" spans="6:86" x14ac:dyDescent="0.25">
      <c r="F83" s="3" t="e">
        <f>#REF!+F58</f>
        <v>#REF!</v>
      </c>
      <c r="G83" s="3" t="e">
        <f t="shared" ref="G83:AK83" si="24">F83+G58</f>
        <v>#REF!</v>
      </c>
      <c r="H83" s="3" t="e">
        <f t="shared" si="24"/>
        <v>#REF!</v>
      </c>
      <c r="I83" s="3" t="e">
        <f t="shared" si="24"/>
        <v>#REF!</v>
      </c>
      <c r="J83" s="3" t="e">
        <f t="shared" si="24"/>
        <v>#REF!</v>
      </c>
      <c r="K83" s="3" t="e">
        <f t="shared" si="24"/>
        <v>#REF!</v>
      </c>
      <c r="L83" s="3" t="e">
        <f t="shared" si="24"/>
        <v>#REF!</v>
      </c>
      <c r="M83" s="3" t="e">
        <f t="shared" si="24"/>
        <v>#REF!</v>
      </c>
      <c r="N83" s="3" t="e">
        <f t="shared" si="24"/>
        <v>#REF!</v>
      </c>
      <c r="O83" s="3" t="e">
        <f t="shared" si="24"/>
        <v>#REF!</v>
      </c>
      <c r="P83" s="3" t="e">
        <f t="shared" si="24"/>
        <v>#REF!</v>
      </c>
      <c r="Q83" s="3" t="e">
        <f t="shared" si="24"/>
        <v>#REF!</v>
      </c>
      <c r="R83" s="3" t="e">
        <f t="shared" si="24"/>
        <v>#REF!</v>
      </c>
      <c r="S83" s="3" t="e">
        <f t="shared" si="24"/>
        <v>#REF!</v>
      </c>
      <c r="T83" s="3" t="e">
        <f t="shared" si="24"/>
        <v>#REF!</v>
      </c>
      <c r="U83" s="3" t="e">
        <f t="shared" si="24"/>
        <v>#REF!</v>
      </c>
      <c r="V83" s="3" t="e">
        <f t="shared" si="24"/>
        <v>#REF!</v>
      </c>
      <c r="W83" s="3" t="e">
        <f t="shared" si="24"/>
        <v>#REF!</v>
      </c>
      <c r="X83" s="3" t="e">
        <f t="shared" si="24"/>
        <v>#REF!</v>
      </c>
      <c r="Y83" s="3" t="e">
        <f t="shared" si="24"/>
        <v>#REF!</v>
      </c>
      <c r="Z83" s="3" t="e">
        <f t="shared" si="24"/>
        <v>#REF!</v>
      </c>
      <c r="AA83" s="3" t="e">
        <f t="shared" si="24"/>
        <v>#REF!</v>
      </c>
      <c r="AB83" s="3" t="e">
        <f t="shared" si="24"/>
        <v>#REF!</v>
      </c>
      <c r="AC83" s="3" t="e">
        <f t="shared" si="24"/>
        <v>#REF!</v>
      </c>
      <c r="AD83" s="3" t="e">
        <f t="shared" si="24"/>
        <v>#REF!</v>
      </c>
      <c r="AE83" s="3" t="e">
        <f t="shared" si="24"/>
        <v>#REF!</v>
      </c>
      <c r="AF83" s="3" t="e">
        <f t="shared" si="24"/>
        <v>#REF!</v>
      </c>
      <c r="AG83" s="3" t="e">
        <f t="shared" si="24"/>
        <v>#REF!</v>
      </c>
      <c r="AH83" s="3" t="e">
        <f t="shared" si="24"/>
        <v>#REF!</v>
      </c>
      <c r="AI83" s="3" t="e">
        <f t="shared" si="24"/>
        <v>#REF!</v>
      </c>
      <c r="AJ83" s="3" t="e">
        <f t="shared" si="24"/>
        <v>#REF!</v>
      </c>
      <c r="AK83" s="3" t="e">
        <f t="shared" si="24"/>
        <v>#REF!</v>
      </c>
      <c r="AL83" s="21">
        <f t="shared" si="9"/>
        <v>5175.63</v>
      </c>
      <c r="AM83" s="3">
        <f t="shared" ref="AM83:BB83" si="25">AL83+AM58</f>
        <v>5175.63</v>
      </c>
      <c r="AN83" s="3">
        <f t="shared" si="25"/>
        <v>5175.63</v>
      </c>
      <c r="AO83" s="3">
        <f t="shared" si="25"/>
        <v>5302.63</v>
      </c>
      <c r="AP83" s="3">
        <f t="shared" si="25"/>
        <v>5436.63</v>
      </c>
      <c r="AQ83" s="3">
        <f t="shared" si="25"/>
        <v>5556.63</v>
      </c>
      <c r="AR83" s="3">
        <f t="shared" si="25"/>
        <v>5556.63</v>
      </c>
      <c r="AS83" s="3">
        <f t="shared" si="25"/>
        <v>5678.63</v>
      </c>
      <c r="AT83" s="3">
        <f t="shared" si="25"/>
        <v>5678.63</v>
      </c>
      <c r="AU83" s="3">
        <f t="shared" si="25"/>
        <v>5788.63</v>
      </c>
      <c r="AV83" s="3">
        <f t="shared" si="25"/>
        <v>6065.63</v>
      </c>
      <c r="AW83" s="3">
        <f t="shared" si="25"/>
        <v>6175.63</v>
      </c>
      <c r="AX83" s="3">
        <f t="shared" si="25"/>
        <v>6265.63</v>
      </c>
      <c r="AY83" s="3">
        <f t="shared" si="25"/>
        <v>6355.63</v>
      </c>
      <c r="AZ83" s="3">
        <f t="shared" si="25"/>
        <v>6785.63</v>
      </c>
      <c r="BA83" s="3">
        <f t="shared" si="25"/>
        <v>6785.63</v>
      </c>
      <c r="BB83" s="3">
        <f t="shared" si="25"/>
        <v>6876.13</v>
      </c>
      <c r="BC83" s="3">
        <f t="shared" si="2"/>
        <v>6876.13</v>
      </c>
      <c r="BD83" s="3">
        <f t="shared" si="3"/>
        <v>6876.13</v>
      </c>
      <c r="BE83" s="3">
        <f t="shared" si="4"/>
        <v>7015.13</v>
      </c>
      <c r="BF83" s="3">
        <f t="shared" si="5"/>
        <v>7222.13</v>
      </c>
      <c r="BG83" s="3">
        <f t="shared" si="6"/>
        <v>7328.56</v>
      </c>
      <c r="BH83" s="3">
        <f t="shared" si="7"/>
        <v>7328.56</v>
      </c>
      <c r="BI83" s="27">
        <v>8335.15</v>
      </c>
      <c r="BJ83" s="22">
        <v>781</v>
      </c>
      <c r="BK83" s="28">
        <f t="shared" si="11"/>
        <v>9116.15</v>
      </c>
      <c r="BL83" s="21">
        <v>8513.9</v>
      </c>
      <c r="BM83" s="21">
        <v>9949.9</v>
      </c>
      <c r="BN83" s="21">
        <v>10900.9</v>
      </c>
      <c r="BO83" s="30">
        <v>12040.04</v>
      </c>
      <c r="BP83" s="21">
        <v>12207.04</v>
      </c>
      <c r="BQ83" s="30">
        <v>12477.04</v>
      </c>
      <c r="BR83" s="21">
        <v>12650.04</v>
      </c>
      <c r="BS83" s="30">
        <v>12600.539569123197</v>
      </c>
      <c r="BT83" s="21">
        <v>12516.380000000001</v>
      </c>
      <c r="BU83" s="30">
        <v>12907.02</v>
      </c>
      <c r="BV83" s="21">
        <v>12992.02</v>
      </c>
      <c r="BW83" s="21">
        <v>13158.02</v>
      </c>
      <c r="BX83" s="21">
        <v>13556.220000000001</v>
      </c>
      <c r="BY83" s="22">
        <v>13895.68</v>
      </c>
      <c r="BZ83" s="21">
        <v>14230.68</v>
      </c>
      <c r="CA83" s="21">
        <v>14615.64</v>
      </c>
      <c r="CB83" s="21">
        <v>15304.119999999999</v>
      </c>
      <c r="CC83" s="21">
        <v>15808.630000000001</v>
      </c>
      <c r="CD83" s="21">
        <v>15887.880000000001</v>
      </c>
      <c r="CE83" s="21">
        <v>20405.240313412953</v>
      </c>
      <c r="CF83" s="21"/>
      <c r="CH83" s="22"/>
    </row>
    <row r="84" spans="6:86" x14ac:dyDescent="0.25">
      <c r="F84" s="3" t="e">
        <f>#REF!+F59</f>
        <v>#REF!</v>
      </c>
      <c r="G84" s="3" t="e">
        <f t="shared" ref="G84:AK84" si="26">F84+G59</f>
        <v>#REF!</v>
      </c>
      <c r="H84" s="3" t="e">
        <f t="shared" si="26"/>
        <v>#REF!</v>
      </c>
      <c r="I84" s="3" t="e">
        <f t="shared" si="26"/>
        <v>#REF!</v>
      </c>
      <c r="J84" s="3" t="e">
        <f t="shared" si="26"/>
        <v>#REF!</v>
      </c>
      <c r="K84" s="3" t="e">
        <f t="shared" si="26"/>
        <v>#REF!</v>
      </c>
      <c r="L84" s="3" t="e">
        <f t="shared" si="26"/>
        <v>#REF!</v>
      </c>
      <c r="M84" s="3" t="e">
        <f t="shared" si="26"/>
        <v>#REF!</v>
      </c>
      <c r="N84" s="3" t="e">
        <f t="shared" si="26"/>
        <v>#REF!</v>
      </c>
      <c r="O84" s="3" t="e">
        <f t="shared" si="26"/>
        <v>#REF!</v>
      </c>
      <c r="P84" s="3" t="e">
        <f t="shared" si="26"/>
        <v>#REF!</v>
      </c>
      <c r="Q84" s="3" t="e">
        <f t="shared" si="26"/>
        <v>#REF!</v>
      </c>
      <c r="R84" s="3" t="e">
        <f t="shared" si="26"/>
        <v>#REF!</v>
      </c>
      <c r="S84" s="3" t="e">
        <f t="shared" si="26"/>
        <v>#REF!</v>
      </c>
      <c r="T84" s="3" t="e">
        <f t="shared" si="26"/>
        <v>#REF!</v>
      </c>
      <c r="U84" s="3" t="e">
        <f t="shared" si="26"/>
        <v>#REF!</v>
      </c>
      <c r="V84" s="3" t="e">
        <f t="shared" si="26"/>
        <v>#REF!</v>
      </c>
      <c r="W84" s="3" t="e">
        <f t="shared" si="26"/>
        <v>#REF!</v>
      </c>
      <c r="X84" s="3" t="e">
        <f t="shared" si="26"/>
        <v>#REF!</v>
      </c>
      <c r="Y84" s="3" t="e">
        <f t="shared" si="26"/>
        <v>#REF!</v>
      </c>
      <c r="Z84" s="3" t="e">
        <f t="shared" si="26"/>
        <v>#REF!</v>
      </c>
      <c r="AA84" s="3" t="e">
        <f t="shared" si="26"/>
        <v>#REF!</v>
      </c>
      <c r="AB84" s="3" t="e">
        <f t="shared" si="26"/>
        <v>#REF!</v>
      </c>
      <c r="AC84" s="3" t="e">
        <f t="shared" si="26"/>
        <v>#REF!</v>
      </c>
      <c r="AD84" s="3" t="e">
        <f t="shared" si="26"/>
        <v>#REF!</v>
      </c>
      <c r="AE84" s="3" t="e">
        <f t="shared" si="26"/>
        <v>#REF!</v>
      </c>
      <c r="AF84" s="3" t="e">
        <f t="shared" si="26"/>
        <v>#REF!</v>
      </c>
      <c r="AG84" s="3" t="e">
        <f t="shared" si="26"/>
        <v>#REF!</v>
      </c>
      <c r="AH84" s="3" t="e">
        <f t="shared" si="26"/>
        <v>#REF!</v>
      </c>
      <c r="AI84" s="3" t="e">
        <f t="shared" si="26"/>
        <v>#REF!</v>
      </c>
      <c r="AJ84" s="3" t="e">
        <f t="shared" si="26"/>
        <v>#REF!</v>
      </c>
      <c r="AK84" s="3" t="e">
        <f t="shared" si="26"/>
        <v>#REF!</v>
      </c>
      <c r="AL84" s="21">
        <f t="shared" si="9"/>
        <v>0</v>
      </c>
      <c r="AM84" s="3">
        <f t="shared" ref="AM84:BB84" si="27">AL84+AM59</f>
        <v>0</v>
      </c>
      <c r="AN84" s="3">
        <f t="shared" si="27"/>
        <v>0</v>
      </c>
      <c r="AO84" s="3">
        <f t="shared" si="27"/>
        <v>0</v>
      </c>
      <c r="AP84" s="3">
        <f t="shared" si="27"/>
        <v>0</v>
      </c>
      <c r="AQ84" s="3">
        <f t="shared" si="27"/>
        <v>0</v>
      </c>
      <c r="AR84" s="3">
        <f t="shared" si="27"/>
        <v>0</v>
      </c>
      <c r="AS84" s="3">
        <f t="shared" si="27"/>
        <v>0</v>
      </c>
      <c r="AT84" s="3">
        <f t="shared" si="27"/>
        <v>0</v>
      </c>
      <c r="AU84" s="3">
        <f t="shared" si="27"/>
        <v>0</v>
      </c>
      <c r="AV84" s="3">
        <f t="shared" si="27"/>
        <v>0</v>
      </c>
      <c r="AW84" s="3">
        <f t="shared" si="27"/>
        <v>0</v>
      </c>
      <c r="AX84" s="3">
        <f t="shared" si="27"/>
        <v>0</v>
      </c>
      <c r="AY84" s="3">
        <f t="shared" si="27"/>
        <v>0</v>
      </c>
      <c r="AZ84" s="3">
        <f t="shared" si="27"/>
        <v>0</v>
      </c>
      <c r="BA84" s="3">
        <f t="shared" si="27"/>
        <v>0</v>
      </c>
      <c r="BB84" s="3">
        <f t="shared" si="27"/>
        <v>0</v>
      </c>
      <c r="BC84" s="3">
        <f t="shared" si="2"/>
        <v>0</v>
      </c>
      <c r="BD84" s="3">
        <f t="shared" si="3"/>
        <v>0</v>
      </c>
      <c r="BE84" s="3">
        <f t="shared" si="4"/>
        <v>0</v>
      </c>
      <c r="BF84" s="3">
        <f t="shared" si="5"/>
        <v>0</v>
      </c>
      <c r="BG84" s="3">
        <f t="shared" si="6"/>
        <v>0</v>
      </c>
      <c r="BH84" s="3">
        <f t="shared" si="7"/>
        <v>0</v>
      </c>
      <c r="BI84" s="27">
        <v>0</v>
      </c>
      <c r="BJ84" s="22">
        <v>0</v>
      </c>
      <c r="BK84" s="28">
        <f t="shared" si="11"/>
        <v>0</v>
      </c>
      <c r="BL84" s="21">
        <v>0</v>
      </c>
      <c r="BM84" s="21">
        <v>0</v>
      </c>
      <c r="BN84" s="21">
        <v>0</v>
      </c>
      <c r="BO84" s="30">
        <v>0</v>
      </c>
      <c r="BP84" s="21">
        <v>110</v>
      </c>
      <c r="BQ84" s="30">
        <v>170</v>
      </c>
      <c r="BR84" s="21">
        <v>170</v>
      </c>
      <c r="BS84" s="30">
        <v>258</v>
      </c>
      <c r="BT84" s="21">
        <v>878.66000000000008</v>
      </c>
      <c r="BU84" s="30">
        <v>984.52</v>
      </c>
      <c r="BV84" s="21">
        <v>984.52</v>
      </c>
      <c r="BW84" s="21">
        <v>1644.52</v>
      </c>
      <c r="BX84" s="21">
        <v>1874.52</v>
      </c>
      <c r="BY84" s="22">
        <v>1104.96</v>
      </c>
      <c r="BZ84" s="21">
        <v>1131.3600000000001</v>
      </c>
      <c r="CA84" s="21">
        <v>1157.76</v>
      </c>
      <c r="CB84" s="21">
        <v>1188.76</v>
      </c>
      <c r="CC84" s="21">
        <v>1088.6100000000001</v>
      </c>
      <c r="CD84" s="21">
        <v>1106.1100000000001</v>
      </c>
      <c r="CE84" s="21">
        <v>1878.8600000000001</v>
      </c>
      <c r="CF84" s="21"/>
      <c r="CH84" s="22"/>
    </row>
    <row r="85" spans="6:86" hidden="1" x14ac:dyDescent="0.25">
      <c r="F85" s="3" t="e">
        <f>#REF!+F60</f>
        <v>#REF!</v>
      </c>
      <c r="G85" s="3" t="e">
        <f t="shared" ref="G85:AK85" si="28">F85+G60</f>
        <v>#REF!</v>
      </c>
      <c r="H85" s="3" t="e">
        <f t="shared" si="28"/>
        <v>#REF!</v>
      </c>
      <c r="I85" s="3" t="e">
        <f t="shared" si="28"/>
        <v>#REF!</v>
      </c>
      <c r="J85" s="3" t="e">
        <f t="shared" si="28"/>
        <v>#REF!</v>
      </c>
      <c r="K85" s="3" t="e">
        <f t="shared" si="28"/>
        <v>#REF!</v>
      </c>
      <c r="L85" s="3" t="e">
        <f t="shared" si="28"/>
        <v>#REF!</v>
      </c>
      <c r="M85" s="3" t="e">
        <f t="shared" si="28"/>
        <v>#REF!</v>
      </c>
      <c r="N85" s="3" t="e">
        <f t="shared" si="28"/>
        <v>#REF!</v>
      </c>
      <c r="O85" s="3" t="e">
        <f t="shared" si="28"/>
        <v>#REF!</v>
      </c>
      <c r="P85" s="3" t="e">
        <f t="shared" si="28"/>
        <v>#REF!</v>
      </c>
      <c r="Q85" s="3" t="e">
        <f t="shared" si="28"/>
        <v>#REF!</v>
      </c>
      <c r="R85" s="3" t="e">
        <f t="shared" si="28"/>
        <v>#REF!</v>
      </c>
      <c r="S85" s="3" t="e">
        <f t="shared" si="28"/>
        <v>#REF!</v>
      </c>
      <c r="T85" s="3" t="e">
        <f t="shared" si="28"/>
        <v>#REF!</v>
      </c>
      <c r="U85" s="3" t="e">
        <f t="shared" si="28"/>
        <v>#REF!</v>
      </c>
      <c r="V85" s="3" t="e">
        <f t="shared" si="28"/>
        <v>#REF!</v>
      </c>
      <c r="W85" s="3" t="e">
        <f t="shared" si="28"/>
        <v>#REF!</v>
      </c>
      <c r="X85" s="3" t="e">
        <f t="shared" si="28"/>
        <v>#REF!</v>
      </c>
      <c r="Y85" s="3" t="e">
        <f t="shared" si="28"/>
        <v>#REF!</v>
      </c>
      <c r="Z85" s="3" t="e">
        <f t="shared" si="28"/>
        <v>#REF!</v>
      </c>
      <c r="AA85" s="3" t="e">
        <f t="shared" si="28"/>
        <v>#REF!</v>
      </c>
      <c r="AB85" s="3" t="e">
        <f t="shared" si="28"/>
        <v>#REF!</v>
      </c>
      <c r="AC85" s="3" t="e">
        <f t="shared" si="28"/>
        <v>#REF!</v>
      </c>
      <c r="AD85" s="3" t="e">
        <f t="shared" si="28"/>
        <v>#REF!</v>
      </c>
      <c r="AE85" s="3" t="e">
        <f t="shared" si="28"/>
        <v>#REF!</v>
      </c>
      <c r="AF85" s="3" t="e">
        <f t="shared" si="28"/>
        <v>#REF!</v>
      </c>
      <c r="AG85" s="3" t="e">
        <f t="shared" si="28"/>
        <v>#REF!</v>
      </c>
      <c r="AH85" s="3" t="e">
        <f t="shared" si="28"/>
        <v>#REF!</v>
      </c>
      <c r="AI85" s="3" t="e">
        <f t="shared" si="28"/>
        <v>#REF!</v>
      </c>
      <c r="AJ85" s="3" t="e">
        <f t="shared" si="28"/>
        <v>#REF!</v>
      </c>
      <c r="AK85" s="3" t="e">
        <f t="shared" si="28"/>
        <v>#REF!</v>
      </c>
      <c r="AL85" s="21">
        <f t="shared" si="9"/>
        <v>0</v>
      </c>
      <c r="AM85" s="3">
        <f t="shared" ref="AM85:BB85" si="29">AL85+AM60</f>
        <v>0</v>
      </c>
      <c r="AN85" s="3">
        <f t="shared" si="29"/>
        <v>0</v>
      </c>
      <c r="AO85" s="3">
        <f t="shared" si="29"/>
        <v>0</v>
      </c>
      <c r="AP85" s="3">
        <f t="shared" si="29"/>
        <v>0</v>
      </c>
      <c r="AQ85" s="3">
        <f t="shared" si="29"/>
        <v>0</v>
      </c>
      <c r="AR85" s="3">
        <f t="shared" si="29"/>
        <v>0</v>
      </c>
      <c r="AS85" s="3">
        <f t="shared" si="29"/>
        <v>0</v>
      </c>
      <c r="AT85" s="3">
        <f t="shared" si="29"/>
        <v>0</v>
      </c>
      <c r="AU85" s="3">
        <f t="shared" si="29"/>
        <v>0</v>
      </c>
      <c r="AV85" s="3">
        <f t="shared" si="29"/>
        <v>0</v>
      </c>
      <c r="AW85" s="3">
        <f t="shared" si="29"/>
        <v>0</v>
      </c>
      <c r="AX85" s="3">
        <f t="shared" si="29"/>
        <v>0</v>
      </c>
      <c r="AY85" s="3">
        <f t="shared" si="29"/>
        <v>0</v>
      </c>
      <c r="AZ85" s="3">
        <f t="shared" si="29"/>
        <v>0</v>
      </c>
      <c r="BA85" s="3">
        <f t="shared" si="29"/>
        <v>0</v>
      </c>
      <c r="BB85" s="3">
        <f t="shared" si="29"/>
        <v>0</v>
      </c>
      <c r="BC85" s="3">
        <f t="shared" si="2"/>
        <v>0</v>
      </c>
      <c r="BD85" s="3">
        <f t="shared" si="3"/>
        <v>0</v>
      </c>
      <c r="BE85" s="3">
        <f t="shared" si="4"/>
        <v>0</v>
      </c>
      <c r="BF85" s="3">
        <f t="shared" si="5"/>
        <v>0</v>
      </c>
      <c r="BG85" s="3">
        <f t="shared" si="6"/>
        <v>0</v>
      </c>
      <c r="BH85" s="3">
        <f t="shared" si="7"/>
        <v>0</v>
      </c>
      <c r="BI85" s="27">
        <v>0</v>
      </c>
      <c r="BJ85" s="22">
        <v>0</v>
      </c>
      <c r="BK85" s="28">
        <f t="shared" si="11"/>
        <v>0</v>
      </c>
      <c r="BL85" s="21">
        <v>0</v>
      </c>
      <c r="BM85" s="21">
        <v>8</v>
      </c>
      <c r="BN85" s="21">
        <v>46</v>
      </c>
      <c r="BO85" s="30">
        <v>56</v>
      </c>
      <c r="BP85" s="21">
        <v>84</v>
      </c>
      <c r="BQ85" s="30">
        <v>32.091499999999982</v>
      </c>
      <c r="BR85" s="21">
        <v>158</v>
      </c>
      <c r="BS85" s="30">
        <v>179</v>
      </c>
      <c r="BT85" s="21">
        <v>934.50780000000009</v>
      </c>
      <c r="BU85" s="30">
        <v>962.50780000000009</v>
      </c>
      <c r="BV85" s="21">
        <v>977.50780000000009</v>
      </c>
      <c r="BW85" s="21">
        <v>988.50780000000009</v>
      </c>
      <c r="BX85" s="21">
        <v>988.50780000000009</v>
      </c>
      <c r="BY85" s="22">
        <v>12990.740000000002</v>
      </c>
      <c r="BZ85" s="21">
        <v>13441.740000000002</v>
      </c>
      <c r="CA85" s="21">
        <v>14252.680000000002</v>
      </c>
      <c r="CB85" s="21">
        <v>18726.23</v>
      </c>
      <c r="CC85" s="21">
        <v>20228.169999999998</v>
      </c>
      <c r="CD85" s="21"/>
      <c r="CE85" s="21"/>
      <c r="CF85" s="21"/>
      <c r="CH85" s="22"/>
    </row>
    <row r="86" spans="6:86" x14ac:dyDescent="0.25">
      <c r="F86" s="3" t="e">
        <f>#REF!+F61</f>
        <v>#REF!</v>
      </c>
      <c r="G86" s="3" t="e">
        <f t="shared" ref="G86:AK86" si="30">F86+G61</f>
        <v>#REF!</v>
      </c>
      <c r="H86" s="3" t="e">
        <f t="shared" si="30"/>
        <v>#REF!</v>
      </c>
      <c r="I86" s="3" t="e">
        <f t="shared" si="30"/>
        <v>#REF!</v>
      </c>
      <c r="J86" s="3" t="e">
        <f t="shared" si="30"/>
        <v>#REF!</v>
      </c>
      <c r="K86" s="3" t="e">
        <f t="shared" si="30"/>
        <v>#REF!</v>
      </c>
      <c r="L86" s="3" t="e">
        <f t="shared" si="30"/>
        <v>#REF!</v>
      </c>
      <c r="M86" s="3" t="e">
        <f t="shared" si="30"/>
        <v>#REF!</v>
      </c>
      <c r="N86" s="3" t="e">
        <f t="shared" si="30"/>
        <v>#REF!</v>
      </c>
      <c r="O86" s="3" t="e">
        <f t="shared" si="30"/>
        <v>#REF!</v>
      </c>
      <c r="P86" s="3" t="e">
        <f t="shared" si="30"/>
        <v>#REF!</v>
      </c>
      <c r="Q86" s="3" t="e">
        <f t="shared" si="30"/>
        <v>#REF!</v>
      </c>
      <c r="R86" s="3" t="e">
        <f t="shared" si="30"/>
        <v>#REF!</v>
      </c>
      <c r="S86" s="3" t="e">
        <f t="shared" si="30"/>
        <v>#REF!</v>
      </c>
      <c r="T86" s="3" t="e">
        <f t="shared" si="30"/>
        <v>#REF!</v>
      </c>
      <c r="U86" s="3" t="e">
        <f t="shared" si="30"/>
        <v>#REF!</v>
      </c>
      <c r="V86" s="3" t="e">
        <f t="shared" si="30"/>
        <v>#REF!</v>
      </c>
      <c r="W86" s="3" t="e">
        <f t="shared" si="30"/>
        <v>#REF!</v>
      </c>
      <c r="X86" s="3" t="e">
        <f t="shared" si="30"/>
        <v>#REF!</v>
      </c>
      <c r="Y86" s="3" t="e">
        <f t="shared" si="30"/>
        <v>#REF!</v>
      </c>
      <c r="Z86" s="3" t="e">
        <f t="shared" si="30"/>
        <v>#REF!</v>
      </c>
      <c r="AA86" s="3" t="e">
        <f t="shared" si="30"/>
        <v>#REF!</v>
      </c>
      <c r="AB86" s="3" t="e">
        <f t="shared" si="30"/>
        <v>#REF!</v>
      </c>
      <c r="AC86" s="3" t="e">
        <f t="shared" si="30"/>
        <v>#REF!</v>
      </c>
      <c r="AD86" s="3" t="e">
        <f t="shared" si="30"/>
        <v>#REF!</v>
      </c>
      <c r="AE86" s="3" t="e">
        <f t="shared" si="30"/>
        <v>#REF!</v>
      </c>
      <c r="AF86" s="3" t="e">
        <f t="shared" si="30"/>
        <v>#REF!</v>
      </c>
      <c r="AG86" s="3" t="e">
        <f t="shared" si="30"/>
        <v>#REF!</v>
      </c>
      <c r="AH86" s="3" t="e">
        <f t="shared" si="30"/>
        <v>#REF!</v>
      </c>
      <c r="AI86" s="3" t="e">
        <f t="shared" si="30"/>
        <v>#REF!</v>
      </c>
      <c r="AJ86" s="3" t="e">
        <f t="shared" si="30"/>
        <v>#REF!</v>
      </c>
      <c r="AK86" s="3" t="e">
        <f t="shared" si="30"/>
        <v>#REF!</v>
      </c>
      <c r="AL86" s="21">
        <f t="shared" si="9"/>
        <v>0</v>
      </c>
      <c r="AM86" s="3">
        <f t="shared" ref="AM86:BB86" si="31">AL86+AM61</f>
        <v>0</v>
      </c>
      <c r="AN86" s="3">
        <f t="shared" si="31"/>
        <v>0</v>
      </c>
      <c r="AO86" s="3">
        <f t="shared" si="31"/>
        <v>0</v>
      </c>
      <c r="AP86" s="3">
        <f t="shared" si="31"/>
        <v>0</v>
      </c>
      <c r="AQ86" s="3">
        <f t="shared" si="31"/>
        <v>0</v>
      </c>
      <c r="AR86" s="3">
        <f t="shared" si="31"/>
        <v>0</v>
      </c>
      <c r="AS86" s="3">
        <f t="shared" si="31"/>
        <v>0</v>
      </c>
      <c r="AT86" s="3">
        <f t="shared" si="31"/>
        <v>0</v>
      </c>
      <c r="AU86" s="3">
        <f t="shared" si="31"/>
        <v>0</v>
      </c>
      <c r="AV86" s="3">
        <f t="shared" si="31"/>
        <v>0</v>
      </c>
      <c r="AW86" s="3">
        <f t="shared" si="31"/>
        <v>0</v>
      </c>
      <c r="AX86" s="3">
        <f t="shared" si="31"/>
        <v>0</v>
      </c>
      <c r="AY86" s="3">
        <f t="shared" si="31"/>
        <v>0</v>
      </c>
      <c r="AZ86" s="3">
        <f t="shared" si="31"/>
        <v>0</v>
      </c>
      <c r="BA86" s="3">
        <f t="shared" si="31"/>
        <v>0</v>
      </c>
      <c r="BB86" s="3">
        <f t="shared" si="31"/>
        <v>0</v>
      </c>
      <c r="BC86" s="3">
        <f t="shared" si="2"/>
        <v>0</v>
      </c>
      <c r="BD86" s="3">
        <f t="shared" si="3"/>
        <v>0</v>
      </c>
      <c r="BE86" s="3">
        <f t="shared" si="4"/>
        <v>100</v>
      </c>
      <c r="BF86" s="3">
        <f t="shared" si="5"/>
        <v>100</v>
      </c>
      <c r="BG86" s="3">
        <f t="shared" si="6"/>
        <v>350</v>
      </c>
      <c r="BH86" s="3">
        <f t="shared" si="7"/>
        <v>440</v>
      </c>
      <c r="BI86" s="27">
        <v>1035</v>
      </c>
      <c r="BJ86" s="22">
        <v>164</v>
      </c>
      <c r="BK86" s="28">
        <f t="shared" si="11"/>
        <v>1199</v>
      </c>
      <c r="BL86" s="21">
        <v>404</v>
      </c>
      <c r="BM86" s="21">
        <v>1889.58</v>
      </c>
      <c r="BN86" s="21">
        <v>3228.0400123884733</v>
      </c>
      <c r="BO86" s="30">
        <v>3228.8445728116008</v>
      </c>
      <c r="BP86" s="21">
        <v>5140.0198678235456</v>
      </c>
      <c r="BQ86" s="30">
        <v>7108.4325225788907</v>
      </c>
      <c r="BR86" s="21">
        <v>8130.1377520620345</v>
      </c>
      <c r="BS86" s="30">
        <v>9424.5586687837731</v>
      </c>
      <c r="BT86" s="21">
        <v>3185.281025763009</v>
      </c>
      <c r="BU86" s="30">
        <v>4428.5385257630096</v>
      </c>
      <c r="BV86" s="21">
        <v>5322.7785257630103</v>
      </c>
      <c r="BW86" s="21">
        <v>6455.6985257630104</v>
      </c>
      <c r="BX86" s="21">
        <v>8050.4385257630111</v>
      </c>
      <c r="BY86" s="22">
        <v>11898.4</v>
      </c>
      <c r="BZ86" s="21">
        <v>13690.7</v>
      </c>
      <c r="CA86" s="21">
        <v>16130.949999999999</v>
      </c>
      <c r="CB86" s="21">
        <v>18726.23</v>
      </c>
      <c r="CC86" s="21">
        <v>20228.169999999998</v>
      </c>
      <c r="CD86" s="21">
        <v>22796.35</v>
      </c>
      <c r="CE86" s="21">
        <v>24799.311150000001</v>
      </c>
      <c r="CF86" s="21"/>
      <c r="CH86" s="22"/>
    </row>
    <row r="87" spans="6:86" x14ac:dyDescent="0.25">
      <c r="F87" s="3" t="e">
        <f>#REF!+F62</f>
        <v>#REF!</v>
      </c>
      <c r="G87" s="3" t="e">
        <f t="shared" ref="G87:AK87" si="32">F87+G62</f>
        <v>#REF!</v>
      </c>
      <c r="H87" s="3" t="e">
        <f t="shared" si="32"/>
        <v>#REF!</v>
      </c>
      <c r="I87" s="3" t="e">
        <f t="shared" si="32"/>
        <v>#REF!</v>
      </c>
      <c r="J87" s="3" t="e">
        <f t="shared" si="32"/>
        <v>#REF!</v>
      </c>
      <c r="K87" s="3" t="e">
        <f t="shared" si="32"/>
        <v>#REF!</v>
      </c>
      <c r="L87" s="3" t="e">
        <f t="shared" si="32"/>
        <v>#REF!</v>
      </c>
      <c r="M87" s="3" t="e">
        <f t="shared" si="32"/>
        <v>#REF!</v>
      </c>
      <c r="N87" s="3" t="e">
        <f t="shared" si="32"/>
        <v>#REF!</v>
      </c>
      <c r="O87" s="3" t="e">
        <f t="shared" si="32"/>
        <v>#REF!</v>
      </c>
      <c r="P87" s="3" t="e">
        <f t="shared" si="32"/>
        <v>#REF!</v>
      </c>
      <c r="Q87" s="3" t="e">
        <f t="shared" si="32"/>
        <v>#REF!</v>
      </c>
      <c r="R87" s="3" t="e">
        <f t="shared" si="32"/>
        <v>#REF!</v>
      </c>
      <c r="S87" s="3" t="e">
        <f t="shared" si="32"/>
        <v>#REF!</v>
      </c>
      <c r="T87" s="3" t="e">
        <f t="shared" si="32"/>
        <v>#REF!</v>
      </c>
      <c r="U87" s="3" t="e">
        <f t="shared" si="32"/>
        <v>#REF!</v>
      </c>
      <c r="V87" s="3" t="e">
        <f t="shared" si="32"/>
        <v>#REF!</v>
      </c>
      <c r="W87" s="3" t="e">
        <f t="shared" si="32"/>
        <v>#REF!</v>
      </c>
      <c r="X87" s="3" t="e">
        <f t="shared" si="32"/>
        <v>#REF!</v>
      </c>
      <c r="Y87" s="3" t="e">
        <f t="shared" si="32"/>
        <v>#REF!</v>
      </c>
      <c r="Z87" s="3" t="e">
        <f t="shared" si="32"/>
        <v>#REF!</v>
      </c>
      <c r="AA87" s="3" t="e">
        <f t="shared" si="32"/>
        <v>#REF!</v>
      </c>
      <c r="AB87" s="3" t="e">
        <f t="shared" si="32"/>
        <v>#REF!</v>
      </c>
      <c r="AC87" s="3" t="e">
        <f t="shared" si="32"/>
        <v>#REF!</v>
      </c>
      <c r="AD87" s="3" t="e">
        <f t="shared" si="32"/>
        <v>#REF!</v>
      </c>
      <c r="AE87" s="3" t="e">
        <f t="shared" si="32"/>
        <v>#REF!</v>
      </c>
      <c r="AF87" s="3" t="e">
        <f t="shared" si="32"/>
        <v>#REF!</v>
      </c>
      <c r="AG87" s="3" t="e">
        <f t="shared" si="32"/>
        <v>#REF!</v>
      </c>
      <c r="AH87" s="3" t="e">
        <f t="shared" si="32"/>
        <v>#REF!</v>
      </c>
      <c r="AI87" s="3" t="e">
        <f t="shared" si="32"/>
        <v>#REF!</v>
      </c>
      <c r="AJ87" s="3" t="e">
        <f t="shared" si="32"/>
        <v>#REF!</v>
      </c>
      <c r="AK87" s="3" t="e">
        <f t="shared" si="32"/>
        <v>#REF!</v>
      </c>
      <c r="AL87" s="21">
        <f t="shared" si="9"/>
        <v>0</v>
      </c>
      <c r="AM87" s="3">
        <f t="shared" ref="AM87:BB87" si="33">AL87+AM62</f>
        <v>0</v>
      </c>
      <c r="AN87" s="3">
        <f t="shared" si="33"/>
        <v>0</v>
      </c>
      <c r="AO87" s="3">
        <f t="shared" si="33"/>
        <v>0</v>
      </c>
      <c r="AP87" s="3">
        <f t="shared" si="33"/>
        <v>0</v>
      </c>
      <c r="AQ87" s="3">
        <f t="shared" si="33"/>
        <v>0</v>
      </c>
      <c r="AR87" s="3">
        <f t="shared" si="33"/>
        <v>0</v>
      </c>
      <c r="AS87" s="3">
        <f t="shared" si="33"/>
        <v>0</v>
      </c>
      <c r="AT87" s="3">
        <f t="shared" si="33"/>
        <v>0</v>
      </c>
      <c r="AU87" s="3">
        <f t="shared" si="33"/>
        <v>0</v>
      </c>
      <c r="AV87" s="3">
        <f t="shared" si="33"/>
        <v>0</v>
      </c>
      <c r="AW87" s="3">
        <f t="shared" si="33"/>
        <v>0</v>
      </c>
      <c r="AX87" s="3">
        <f t="shared" si="33"/>
        <v>0</v>
      </c>
      <c r="AY87" s="3">
        <f t="shared" si="33"/>
        <v>0</v>
      </c>
      <c r="AZ87" s="3">
        <f t="shared" si="33"/>
        <v>0</v>
      </c>
      <c r="BA87" s="3">
        <f t="shared" si="33"/>
        <v>0</v>
      </c>
      <c r="BB87" s="3">
        <f t="shared" si="33"/>
        <v>0</v>
      </c>
      <c r="BC87" s="3">
        <f t="shared" si="2"/>
        <v>0</v>
      </c>
      <c r="BD87" s="3">
        <f t="shared" si="3"/>
        <v>0</v>
      </c>
      <c r="BE87" s="3">
        <f t="shared" si="4"/>
        <v>0</v>
      </c>
      <c r="BF87" s="3">
        <f t="shared" si="5"/>
        <v>0</v>
      </c>
      <c r="BG87" s="3">
        <f t="shared" si="6"/>
        <v>0</v>
      </c>
      <c r="BH87" s="3">
        <f t="shared" si="7"/>
        <v>0</v>
      </c>
      <c r="BI87" s="27">
        <v>0</v>
      </c>
      <c r="BJ87" s="22">
        <v>0</v>
      </c>
      <c r="BK87" s="28">
        <f t="shared" si="11"/>
        <v>0</v>
      </c>
      <c r="BL87" s="21">
        <v>0</v>
      </c>
      <c r="BM87" s="21">
        <v>891.21</v>
      </c>
      <c r="BN87" s="21">
        <v>1794.65</v>
      </c>
      <c r="BO87" s="30">
        <v>3293.7499999999995</v>
      </c>
      <c r="BP87" s="21">
        <v>4216.54</v>
      </c>
      <c r="BQ87" s="30">
        <v>4877.6499999999996</v>
      </c>
      <c r="BR87" s="21">
        <v>5141.0599999999995</v>
      </c>
      <c r="BS87" s="30">
        <v>5804.32</v>
      </c>
      <c r="BT87" s="21">
        <v>7078.39</v>
      </c>
      <c r="BU87" s="30">
        <v>8113.7400000000007</v>
      </c>
      <c r="BV87" s="21">
        <v>9221.5300000000007</v>
      </c>
      <c r="BW87" s="21">
        <v>11725.28</v>
      </c>
      <c r="BX87" s="21">
        <v>12558.28</v>
      </c>
      <c r="BY87" s="22">
        <v>12990.740000000002</v>
      </c>
      <c r="BZ87" s="21">
        <v>13441.740000000002</v>
      </c>
      <c r="CA87" s="21">
        <v>14252.680000000002</v>
      </c>
      <c r="CB87" s="21">
        <v>14811.110000000002</v>
      </c>
      <c r="CC87" s="21">
        <v>14829.859999999993</v>
      </c>
      <c r="CD87" s="21">
        <v>14829.859999999993</v>
      </c>
      <c r="CE87" s="21">
        <v>14866.299999999994</v>
      </c>
      <c r="CF87" s="21"/>
      <c r="CH87" s="22"/>
    </row>
    <row r="88" spans="6:86" x14ac:dyDescent="0.25">
      <c r="F88" s="3" t="e">
        <f>#REF!+F63</f>
        <v>#REF!</v>
      </c>
      <c r="G88" s="3" t="e">
        <f t="shared" ref="G88:AK88" si="34">F88+G63</f>
        <v>#REF!</v>
      </c>
      <c r="H88" s="3" t="e">
        <f t="shared" si="34"/>
        <v>#REF!</v>
      </c>
      <c r="I88" s="3" t="e">
        <f t="shared" si="34"/>
        <v>#REF!</v>
      </c>
      <c r="J88" s="3" t="e">
        <f t="shared" si="34"/>
        <v>#REF!</v>
      </c>
      <c r="K88" s="3" t="e">
        <f t="shared" si="34"/>
        <v>#REF!</v>
      </c>
      <c r="L88" s="3" t="e">
        <f t="shared" si="34"/>
        <v>#REF!</v>
      </c>
      <c r="M88" s="3" t="e">
        <f t="shared" si="34"/>
        <v>#REF!</v>
      </c>
      <c r="N88" s="3" t="e">
        <f t="shared" si="34"/>
        <v>#REF!</v>
      </c>
      <c r="O88" s="3" t="e">
        <f t="shared" si="34"/>
        <v>#REF!</v>
      </c>
      <c r="P88" s="3" t="e">
        <f t="shared" si="34"/>
        <v>#REF!</v>
      </c>
      <c r="Q88" s="3" t="e">
        <f t="shared" si="34"/>
        <v>#REF!</v>
      </c>
      <c r="R88" s="3" t="e">
        <f t="shared" si="34"/>
        <v>#REF!</v>
      </c>
      <c r="S88" s="3" t="e">
        <f t="shared" si="34"/>
        <v>#REF!</v>
      </c>
      <c r="T88" s="3" t="e">
        <f t="shared" si="34"/>
        <v>#REF!</v>
      </c>
      <c r="U88" s="3" t="e">
        <f t="shared" si="34"/>
        <v>#REF!</v>
      </c>
      <c r="V88" s="3" t="e">
        <f t="shared" si="34"/>
        <v>#REF!</v>
      </c>
      <c r="W88" s="3" t="e">
        <f t="shared" si="34"/>
        <v>#REF!</v>
      </c>
      <c r="X88" s="3" t="e">
        <f t="shared" si="34"/>
        <v>#REF!</v>
      </c>
      <c r="Y88" s="3" t="e">
        <f t="shared" si="34"/>
        <v>#REF!</v>
      </c>
      <c r="Z88" s="3" t="e">
        <f t="shared" si="34"/>
        <v>#REF!</v>
      </c>
      <c r="AA88" s="3" t="e">
        <f t="shared" si="34"/>
        <v>#REF!</v>
      </c>
      <c r="AB88" s="3" t="e">
        <f t="shared" si="34"/>
        <v>#REF!</v>
      </c>
      <c r="AC88" s="3" t="e">
        <f t="shared" si="34"/>
        <v>#REF!</v>
      </c>
      <c r="AD88" s="3" t="e">
        <f t="shared" si="34"/>
        <v>#REF!</v>
      </c>
      <c r="AE88" s="3" t="e">
        <f t="shared" si="34"/>
        <v>#REF!</v>
      </c>
      <c r="AF88" s="3" t="e">
        <f t="shared" si="34"/>
        <v>#REF!</v>
      </c>
      <c r="AG88" s="3" t="e">
        <f t="shared" si="34"/>
        <v>#REF!</v>
      </c>
      <c r="AH88" s="3" t="e">
        <f t="shared" si="34"/>
        <v>#REF!</v>
      </c>
      <c r="AI88" s="3" t="e">
        <f t="shared" si="34"/>
        <v>#REF!</v>
      </c>
      <c r="AJ88" s="3" t="e">
        <f t="shared" si="34"/>
        <v>#REF!</v>
      </c>
      <c r="AK88" s="3" t="e">
        <f t="shared" si="34"/>
        <v>#REF!</v>
      </c>
      <c r="AL88" s="21">
        <f t="shared" si="9"/>
        <v>0</v>
      </c>
      <c r="AM88" s="3">
        <f t="shared" ref="AM88:BB88" si="35">AL88+AM63</f>
        <v>0</v>
      </c>
      <c r="AN88" s="3">
        <f t="shared" si="35"/>
        <v>0</v>
      </c>
      <c r="AO88" s="3">
        <f t="shared" si="35"/>
        <v>0</v>
      </c>
      <c r="AP88" s="3">
        <f t="shared" si="35"/>
        <v>0</v>
      </c>
      <c r="AQ88" s="3">
        <f t="shared" si="35"/>
        <v>0</v>
      </c>
      <c r="AR88" s="3">
        <f t="shared" si="35"/>
        <v>0</v>
      </c>
      <c r="AS88" s="3">
        <f t="shared" si="35"/>
        <v>0</v>
      </c>
      <c r="AT88" s="3">
        <f t="shared" si="35"/>
        <v>0</v>
      </c>
      <c r="AU88" s="3">
        <f t="shared" si="35"/>
        <v>0</v>
      </c>
      <c r="AV88" s="3">
        <f t="shared" si="35"/>
        <v>0</v>
      </c>
      <c r="AW88" s="3">
        <f t="shared" si="35"/>
        <v>0</v>
      </c>
      <c r="AX88" s="3">
        <f t="shared" si="35"/>
        <v>0</v>
      </c>
      <c r="AY88" s="3">
        <f t="shared" si="35"/>
        <v>0</v>
      </c>
      <c r="AZ88" s="3">
        <f t="shared" si="35"/>
        <v>0</v>
      </c>
      <c r="BA88" s="3">
        <f t="shared" si="35"/>
        <v>0</v>
      </c>
      <c r="BB88" s="3">
        <f t="shared" si="35"/>
        <v>0</v>
      </c>
      <c r="BC88" s="3">
        <f t="shared" si="2"/>
        <v>0</v>
      </c>
      <c r="BD88" s="3">
        <f t="shared" si="3"/>
        <v>0</v>
      </c>
      <c r="BE88" s="3">
        <f t="shared" si="4"/>
        <v>4</v>
      </c>
      <c r="BF88" s="3">
        <f t="shared" si="5"/>
        <v>4</v>
      </c>
      <c r="BG88" s="3">
        <f t="shared" si="6"/>
        <v>6.25</v>
      </c>
      <c r="BH88" s="3">
        <f t="shared" si="7"/>
        <v>29.45</v>
      </c>
      <c r="BI88" s="27">
        <v>113.45</v>
      </c>
      <c r="BJ88" s="22">
        <v>0</v>
      </c>
      <c r="BK88" s="28">
        <f t="shared" si="11"/>
        <v>113.45</v>
      </c>
      <c r="BL88" s="21">
        <v>0</v>
      </c>
      <c r="BM88" s="21">
        <v>21.93</v>
      </c>
      <c r="BN88" s="21">
        <v>66.947060000000008</v>
      </c>
      <c r="BO88" s="30">
        <v>120.69990437069669</v>
      </c>
      <c r="BP88" s="21">
        <v>213.75952450494918</v>
      </c>
      <c r="BQ88" s="30">
        <v>320.88566950529179</v>
      </c>
      <c r="BR88" s="21">
        <v>391.79680205565347</v>
      </c>
      <c r="BS88" s="30">
        <v>527.14330876223892</v>
      </c>
      <c r="BT88" s="21">
        <v>834.64049065935569</v>
      </c>
      <c r="BU88" s="30">
        <v>1076.8859261256193</v>
      </c>
      <c r="BV88" s="21">
        <v>1532.4323331336509</v>
      </c>
      <c r="BW88" s="21">
        <v>2097.4077331336512</v>
      </c>
      <c r="BX88" s="21">
        <v>2571.1377331336512</v>
      </c>
      <c r="BY88" s="22">
        <v>3157.3</v>
      </c>
      <c r="BZ88" s="21">
        <v>3683.87</v>
      </c>
      <c r="CA88" s="21">
        <v>4796.7700000000004</v>
      </c>
      <c r="CB88" s="21">
        <v>5562.0650000000005</v>
      </c>
      <c r="CC88" s="21">
        <v>6543.2430000000004</v>
      </c>
      <c r="CD88" s="21">
        <v>7334.4529999999977</v>
      </c>
      <c r="CE88" s="21">
        <v>7734.779788873675</v>
      </c>
      <c r="CF88" s="21"/>
      <c r="CH88" s="22"/>
    </row>
    <row r="89" spans="6:86" x14ac:dyDescent="0.25">
      <c r="F89" s="3" t="e">
        <f>#REF!+F64</f>
        <v>#REF!</v>
      </c>
      <c r="G89" s="3" t="e">
        <f t="shared" ref="G89:AK89" si="36">F89+G64</f>
        <v>#REF!</v>
      </c>
      <c r="H89" s="3" t="e">
        <f t="shared" si="36"/>
        <v>#REF!</v>
      </c>
      <c r="I89" s="3" t="e">
        <f t="shared" si="36"/>
        <v>#REF!</v>
      </c>
      <c r="J89" s="3" t="e">
        <f t="shared" si="36"/>
        <v>#REF!</v>
      </c>
      <c r="K89" s="3" t="e">
        <f t="shared" si="36"/>
        <v>#REF!</v>
      </c>
      <c r="L89" s="3" t="e">
        <f t="shared" si="36"/>
        <v>#REF!</v>
      </c>
      <c r="M89" s="3" t="e">
        <f t="shared" si="36"/>
        <v>#REF!</v>
      </c>
      <c r="N89" s="3" t="e">
        <f t="shared" si="36"/>
        <v>#REF!</v>
      </c>
      <c r="O89" s="3" t="e">
        <f t="shared" si="36"/>
        <v>#REF!</v>
      </c>
      <c r="P89" s="3" t="e">
        <f t="shared" si="36"/>
        <v>#REF!</v>
      </c>
      <c r="Q89" s="3" t="e">
        <f t="shared" si="36"/>
        <v>#REF!</v>
      </c>
      <c r="R89" s="3" t="e">
        <f t="shared" si="36"/>
        <v>#REF!</v>
      </c>
      <c r="S89" s="3" t="e">
        <f t="shared" si="36"/>
        <v>#REF!</v>
      </c>
      <c r="T89" s="3" t="e">
        <f t="shared" si="36"/>
        <v>#REF!</v>
      </c>
      <c r="U89" s="3" t="e">
        <f t="shared" si="36"/>
        <v>#REF!</v>
      </c>
      <c r="V89" s="3" t="e">
        <f t="shared" si="36"/>
        <v>#REF!</v>
      </c>
      <c r="W89" s="3" t="e">
        <f t="shared" si="36"/>
        <v>#REF!</v>
      </c>
      <c r="X89" s="3" t="e">
        <f t="shared" si="36"/>
        <v>#REF!</v>
      </c>
      <c r="Y89" s="3" t="e">
        <f t="shared" si="36"/>
        <v>#REF!</v>
      </c>
      <c r="Z89" s="3" t="e">
        <f t="shared" si="36"/>
        <v>#REF!</v>
      </c>
      <c r="AA89" s="3" t="e">
        <f t="shared" si="36"/>
        <v>#REF!</v>
      </c>
      <c r="AB89" s="3" t="e">
        <f t="shared" si="36"/>
        <v>#REF!</v>
      </c>
      <c r="AC89" s="3" t="e">
        <f t="shared" si="36"/>
        <v>#REF!</v>
      </c>
      <c r="AD89" s="3" t="e">
        <f t="shared" si="36"/>
        <v>#REF!</v>
      </c>
      <c r="AE89" s="3" t="e">
        <f t="shared" si="36"/>
        <v>#REF!</v>
      </c>
      <c r="AF89" s="3" t="e">
        <f t="shared" si="36"/>
        <v>#REF!</v>
      </c>
      <c r="AG89" s="3" t="e">
        <f t="shared" si="36"/>
        <v>#REF!</v>
      </c>
      <c r="AH89" s="3" t="e">
        <f t="shared" si="36"/>
        <v>#REF!</v>
      </c>
      <c r="AI89" s="3" t="e">
        <f t="shared" si="36"/>
        <v>#REF!</v>
      </c>
      <c r="AJ89" s="3" t="e">
        <f t="shared" si="36"/>
        <v>#REF!</v>
      </c>
      <c r="AK89" s="3" t="e">
        <f t="shared" si="36"/>
        <v>#REF!</v>
      </c>
      <c r="AL89" s="21">
        <f t="shared" si="9"/>
        <v>0</v>
      </c>
      <c r="AM89" s="3">
        <f t="shared" ref="AM89:BB89" si="37">AL89+AM64</f>
        <v>0</v>
      </c>
      <c r="AN89" s="3">
        <f t="shared" si="37"/>
        <v>0</v>
      </c>
      <c r="AO89" s="3">
        <f t="shared" si="37"/>
        <v>0</v>
      </c>
      <c r="AP89" s="3">
        <f t="shared" si="37"/>
        <v>0</v>
      </c>
      <c r="AQ89" s="3">
        <f t="shared" si="37"/>
        <v>0</v>
      </c>
      <c r="AR89" s="3">
        <f t="shared" si="37"/>
        <v>0</v>
      </c>
      <c r="AS89" s="3">
        <f t="shared" si="37"/>
        <v>0</v>
      </c>
      <c r="AT89" s="3">
        <f t="shared" si="37"/>
        <v>0</v>
      </c>
      <c r="AU89" s="3">
        <f t="shared" si="37"/>
        <v>0</v>
      </c>
      <c r="AV89" s="3">
        <f t="shared" si="37"/>
        <v>0</v>
      </c>
      <c r="AW89" s="3">
        <f t="shared" si="37"/>
        <v>0</v>
      </c>
      <c r="AX89" s="3">
        <f t="shared" si="37"/>
        <v>0</v>
      </c>
      <c r="AY89" s="3">
        <f t="shared" si="37"/>
        <v>0</v>
      </c>
      <c r="AZ89" s="3">
        <f t="shared" si="37"/>
        <v>0</v>
      </c>
      <c r="BA89" s="3">
        <f t="shared" si="37"/>
        <v>0</v>
      </c>
      <c r="BB89" s="3">
        <f t="shared" si="37"/>
        <v>0</v>
      </c>
      <c r="BC89" s="3">
        <f t="shared" si="2"/>
        <v>0</v>
      </c>
      <c r="BD89" s="3">
        <f t="shared" si="3"/>
        <v>0</v>
      </c>
      <c r="BE89" s="3">
        <f t="shared" si="4"/>
        <v>0</v>
      </c>
      <c r="BF89" s="3">
        <f t="shared" si="5"/>
        <v>0</v>
      </c>
      <c r="BG89" s="3">
        <f t="shared" si="6"/>
        <v>0</v>
      </c>
      <c r="BH89" s="3">
        <f t="shared" si="7"/>
        <v>0</v>
      </c>
      <c r="BI89" s="27">
        <v>0</v>
      </c>
      <c r="BJ89" s="22">
        <v>0</v>
      </c>
      <c r="BK89" s="28">
        <f t="shared" si="11"/>
        <v>0</v>
      </c>
      <c r="BL89" s="21">
        <v>0</v>
      </c>
      <c r="BM89" s="21">
        <v>0</v>
      </c>
      <c r="BN89" s="21">
        <v>0</v>
      </c>
      <c r="BO89" s="30">
        <v>0</v>
      </c>
      <c r="BP89" s="21">
        <v>0</v>
      </c>
      <c r="BQ89" s="30">
        <v>0</v>
      </c>
      <c r="BR89" s="21">
        <v>0</v>
      </c>
      <c r="BS89" s="30">
        <v>0</v>
      </c>
      <c r="BT89" s="21">
        <v>0</v>
      </c>
      <c r="BU89" s="30">
        <v>0</v>
      </c>
      <c r="BV89" s="21">
        <v>0</v>
      </c>
      <c r="BW89" s="21">
        <v>0</v>
      </c>
      <c r="BX89" s="21">
        <v>560</v>
      </c>
      <c r="BY89" s="22">
        <v>2369.75</v>
      </c>
      <c r="BZ89" s="21">
        <v>16209.75</v>
      </c>
      <c r="CA89" s="21">
        <v>17209.75</v>
      </c>
      <c r="CB89" s="21">
        <v>23709.75</v>
      </c>
      <c r="CC89" s="21">
        <v>20613.25</v>
      </c>
      <c r="CD89" s="21">
        <v>22498.25</v>
      </c>
      <c r="CE89" s="21">
        <v>23398.25</v>
      </c>
      <c r="CF89" s="21"/>
      <c r="CH89" s="22"/>
    </row>
    <row r="90" spans="6:86" x14ac:dyDescent="0.25">
      <c r="F90" s="3" t="e">
        <f>#REF!+F65</f>
        <v>#REF!</v>
      </c>
      <c r="G90" s="3" t="e">
        <f t="shared" ref="G90:AK90" si="38">F90+G65</f>
        <v>#REF!</v>
      </c>
      <c r="H90" s="3" t="e">
        <f t="shared" si="38"/>
        <v>#REF!</v>
      </c>
      <c r="I90" s="3" t="e">
        <f t="shared" si="38"/>
        <v>#REF!</v>
      </c>
      <c r="J90" s="3" t="e">
        <f t="shared" si="38"/>
        <v>#REF!</v>
      </c>
      <c r="K90" s="3" t="e">
        <f t="shared" si="38"/>
        <v>#REF!</v>
      </c>
      <c r="L90" s="3" t="e">
        <f t="shared" si="38"/>
        <v>#REF!</v>
      </c>
      <c r="M90" s="3" t="e">
        <f t="shared" si="38"/>
        <v>#REF!</v>
      </c>
      <c r="N90" s="3" t="e">
        <f t="shared" si="38"/>
        <v>#REF!</v>
      </c>
      <c r="O90" s="3" t="e">
        <f t="shared" si="38"/>
        <v>#REF!</v>
      </c>
      <c r="P90" s="3" t="e">
        <f t="shared" si="38"/>
        <v>#REF!</v>
      </c>
      <c r="Q90" s="3" t="e">
        <f t="shared" si="38"/>
        <v>#REF!</v>
      </c>
      <c r="R90" s="3" t="e">
        <f t="shared" si="38"/>
        <v>#REF!</v>
      </c>
      <c r="S90" s="3" t="e">
        <f t="shared" si="38"/>
        <v>#REF!</v>
      </c>
      <c r="T90" s="3" t="e">
        <f t="shared" si="38"/>
        <v>#REF!</v>
      </c>
      <c r="U90" s="3" t="e">
        <f t="shared" si="38"/>
        <v>#REF!</v>
      </c>
      <c r="V90" s="3" t="e">
        <f t="shared" si="38"/>
        <v>#REF!</v>
      </c>
      <c r="W90" s="3" t="e">
        <f t="shared" si="38"/>
        <v>#REF!</v>
      </c>
      <c r="X90" s="3" t="e">
        <f t="shared" si="38"/>
        <v>#REF!</v>
      </c>
      <c r="Y90" s="3" t="e">
        <f t="shared" si="38"/>
        <v>#REF!</v>
      </c>
      <c r="Z90" s="3" t="e">
        <f t="shared" si="38"/>
        <v>#REF!</v>
      </c>
      <c r="AA90" s="3" t="e">
        <f t="shared" si="38"/>
        <v>#REF!</v>
      </c>
      <c r="AB90" s="3" t="e">
        <f t="shared" si="38"/>
        <v>#REF!</v>
      </c>
      <c r="AC90" s="3" t="e">
        <f t="shared" si="38"/>
        <v>#REF!</v>
      </c>
      <c r="AD90" s="3" t="e">
        <f t="shared" si="38"/>
        <v>#REF!</v>
      </c>
      <c r="AE90" s="3" t="e">
        <f t="shared" si="38"/>
        <v>#REF!</v>
      </c>
      <c r="AF90" s="3" t="e">
        <f t="shared" si="38"/>
        <v>#REF!</v>
      </c>
      <c r="AG90" s="3" t="e">
        <f t="shared" si="38"/>
        <v>#REF!</v>
      </c>
      <c r="AH90" s="3" t="e">
        <f t="shared" si="38"/>
        <v>#REF!</v>
      </c>
      <c r="AI90" s="3" t="e">
        <f t="shared" si="38"/>
        <v>#REF!</v>
      </c>
      <c r="AJ90" s="3" t="e">
        <f t="shared" si="38"/>
        <v>#REF!</v>
      </c>
      <c r="AK90" s="3" t="e">
        <f t="shared" si="38"/>
        <v>#REF!</v>
      </c>
      <c r="AL90" s="21">
        <f t="shared" si="9"/>
        <v>0</v>
      </c>
      <c r="AM90" s="3">
        <f t="shared" ref="AM90:BB90" si="39">AL90+AM65</f>
        <v>0</v>
      </c>
      <c r="AN90" s="3">
        <f t="shared" si="39"/>
        <v>0</v>
      </c>
      <c r="AO90" s="3">
        <f t="shared" si="39"/>
        <v>0</v>
      </c>
      <c r="AP90" s="3">
        <f t="shared" si="39"/>
        <v>0</v>
      </c>
      <c r="AQ90" s="3">
        <f t="shared" si="39"/>
        <v>0</v>
      </c>
      <c r="AR90" s="3">
        <f t="shared" si="39"/>
        <v>0</v>
      </c>
      <c r="AS90" s="3">
        <f t="shared" si="39"/>
        <v>0</v>
      </c>
      <c r="AT90" s="3">
        <f t="shared" si="39"/>
        <v>0</v>
      </c>
      <c r="AU90" s="3">
        <f t="shared" si="39"/>
        <v>0</v>
      </c>
      <c r="AV90" s="3">
        <f t="shared" si="39"/>
        <v>0</v>
      </c>
      <c r="AW90" s="3">
        <f t="shared" si="39"/>
        <v>0</v>
      </c>
      <c r="AX90" s="3">
        <f t="shared" si="39"/>
        <v>0</v>
      </c>
      <c r="AY90" s="3">
        <f t="shared" si="39"/>
        <v>0</v>
      </c>
      <c r="AZ90" s="3">
        <f t="shared" si="39"/>
        <v>0</v>
      </c>
      <c r="BA90" s="3">
        <f t="shared" si="39"/>
        <v>0</v>
      </c>
      <c r="BB90" s="3">
        <f t="shared" si="39"/>
        <v>0</v>
      </c>
      <c r="BC90" s="3">
        <f t="shared" si="2"/>
        <v>0</v>
      </c>
      <c r="BD90" s="3">
        <f t="shared" si="3"/>
        <v>0</v>
      </c>
      <c r="BE90" s="3">
        <f t="shared" si="4"/>
        <v>0</v>
      </c>
      <c r="BF90" s="3">
        <f t="shared" si="5"/>
        <v>0</v>
      </c>
      <c r="BG90" s="3">
        <f t="shared" si="6"/>
        <v>0</v>
      </c>
      <c r="BH90" s="3">
        <f t="shared" si="7"/>
        <v>0</v>
      </c>
      <c r="BI90" s="27">
        <v>0</v>
      </c>
      <c r="BJ90" s="22">
        <v>0</v>
      </c>
      <c r="BK90" s="28">
        <f t="shared" si="11"/>
        <v>0</v>
      </c>
      <c r="BL90" s="21">
        <v>0</v>
      </c>
      <c r="BM90" s="21">
        <v>0</v>
      </c>
      <c r="BN90" s="21">
        <v>0</v>
      </c>
      <c r="BO90" s="30">
        <v>0</v>
      </c>
      <c r="BP90" s="21">
        <v>0</v>
      </c>
      <c r="BQ90" s="30">
        <v>0</v>
      </c>
      <c r="BR90" s="21">
        <v>0</v>
      </c>
      <c r="BS90" s="30">
        <v>0</v>
      </c>
      <c r="BT90" s="21">
        <v>0</v>
      </c>
      <c r="BU90" s="30">
        <v>0</v>
      </c>
      <c r="BV90" s="21">
        <v>0</v>
      </c>
      <c r="BW90" s="21">
        <v>0</v>
      </c>
      <c r="BX90" s="21">
        <v>0</v>
      </c>
      <c r="BY90" s="22">
        <v>0</v>
      </c>
      <c r="BZ90" s="21">
        <v>0</v>
      </c>
      <c r="CA90" s="21">
        <v>0</v>
      </c>
      <c r="CB90" s="21">
        <v>0</v>
      </c>
      <c r="CC90" s="21">
        <v>2001</v>
      </c>
      <c r="CD90" s="21">
        <v>4132.5</v>
      </c>
      <c r="CE90" s="21">
        <v>16479</v>
      </c>
      <c r="CF90" s="21"/>
      <c r="CH90" s="22"/>
    </row>
    <row r="91" spans="6:86" x14ac:dyDescent="0.25">
      <c r="F91" s="3" t="e">
        <f>#REF!+F66</f>
        <v>#REF!</v>
      </c>
      <c r="G91" s="3" t="e">
        <f t="shared" ref="G91:AK91" si="40">F91+G66</f>
        <v>#REF!</v>
      </c>
      <c r="H91" s="3" t="e">
        <f t="shared" si="40"/>
        <v>#REF!</v>
      </c>
      <c r="I91" s="3" t="e">
        <f t="shared" si="40"/>
        <v>#REF!</v>
      </c>
      <c r="J91" s="3" t="e">
        <f t="shared" si="40"/>
        <v>#REF!</v>
      </c>
      <c r="K91" s="3" t="e">
        <f t="shared" si="40"/>
        <v>#REF!</v>
      </c>
      <c r="L91" s="3" t="e">
        <f t="shared" si="40"/>
        <v>#REF!</v>
      </c>
      <c r="M91" s="3" t="e">
        <f t="shared" si="40"/>
        <v>#REF!</v>
      </c>
      <c r="N91" s="3" t="e">
        <f t="shared" si="40"/>
        <v>#REF!</v>
      </c>
      <c r="O91" s="3" t="e">
        <f t="shared" si="40"/>
        <v>#REF!</v>
      </c>
      <c r="P91" s="3" t="e">
        <f t="shared" si="40"/>
        <v>#REF!</v>
      </c>
      <c r="Q91" s="3" t="e">
        <f t="shared" si="40"/>
        <v>#REF!</v>
      </c>
      <c r="R91" s="3" t="e">
        <f t="shared" si="40"/>
        <v>#REF!</v>
      </c>
      <c r="S91" s="3" t="e">
        <f t="shared" si="40"/>
        <v>#REF!</v>
      </c>
      <c r="T91" s="3" t="e">
        <f t="shared" si="40"/>
        <v>#REF!</v>
      </c>
      <c r="U91" s="3" t="e">
        <f t="shared" si="40"/>
        <v>#REF!</v>
      </c>
      <c r="V91" s="3" t="e">
        <f t="shared" si="40"/>
        <v>#REF!</v>
      </c>
      <c r="W91" s="3" t="e">
        <f t="shared" si="40"/>
        <v>#REF!</v>
      </c>
      <c r="X91" s="3" t="e">
        <f t="shared" si="40"/>
        <v>#REF!</v>
      </c>
      <c r="Y91" s="3" t="e">
        <f t="shared" si="40"/>
        <v>#REF!</v>
      </c>
      <c r="Z91" s="3" t="e">
        <f t="shared" si="40"/>
        <v>#REF!</v>
      </c>
      <c r="AA91" s="3" t="e">
        <f t="shared" si="40"/>
        <v>#REF!</v>
      </c>
      <c r="AB91" s="3" t="e">
        <f t="shared" si="40"/>
        <v>#REF!</v>
      </c>
      <c r="AC91" s="3" t="e">
        <f t="shared" si="40"/>
        <v>#REF!</v>
      </c>
      <c r="AD91" s="3" t="e">
        <f t="shared" si="40"/>
        <v>#REF!</v>
      </c>
      <c r="AE91" s="3" t="e">
        <f t="shared" si="40"/>
        <v>#REF!</v>
      </c>
      <c r="AF91" s="3" t="e">
        <f t="shared" si="40"/>
        <v>#REF!</v>
      </c>
      <c r="AG91" s="3" t="e">
        <f t="shared" si="40"/>
        <v>#REF!</v>
      </c>
      <c r="AH91" s="3" t="e">
        <f t="shared" si="40"/>
        <v>#REF!</v>
      </c>
      <c r="AI91" s="3" t="e">
        <f t="shared" si="40"/>
        <v>#REF!</v>
      </c>
      <c r="AJ91" s="3" t="e">
        <f t="shared" si="40"/>
        <v>#REF!</v>
      </c>
      <c r="AK91" s="3" t="e">
        <f t="shared" si="40"/>
        <v>#REF!</v>
      </c>
      <c r="AL91" s="21">
        <f t="shared" si="9"/>
        <v>0</v>
      </c>
      <c r="AM91" s="3">
        <f t="shared" ref="AM91:BB91" si="41">AL91+AM66</f>
        <v>0</v>
      </c>
      <c r="AN91" s="3">
        <f t="shared" si="41"/>
        <v>0</v>
      </c>
      <c r="AO91" s="3">
        <f t="shared" si="41"/>
        <v>0</v>
      </c>
      <c r="AP91" s="3">
        <f t="shared" si="41"/>
        <v>0</v>
      </c>
      <c r="AQ91" s="3">
        <f t="shared" si="41"/>
        <v>0</v>
      </c>
      <c r="AR91" s="3">
        <f t="shared" si="41"/>
        <v>0</v>
      </c>
      <c r="AS91" s="3">
        <f t="shared" si="41"/>
        <v>0</v>
      </c>
      <c r="AT91" s="3">
        <f t="shared" si="41"/>
        <v>0</v>
      </c>
      <c r="AU91" s="3">
        <f t="shared" si="41"/>
        <v>0</v>
      </c>
      <c r="AV91" s="3">
        <f t="shared" si="41"/>
        <v>0</v>
      </c>
      <c r="AW91" s="3">
        <f t="shared" si="41"/>
        <v>0</v>
      </c>
      <c r="AX91" s="3">
        <f t="shared" si="41"/>
        <v>0</v>
      </c>
      <c r="AY91" s="3">
        <f t="shared" si="41"/>
        <v>0</v>
      </c>
      <c r="AZ91" s="3">
        <f t="shared" si="41"/>
        <v>0</v>
      </c>
      <c r="BA91" s="3">
        <f t="shared" si="41"/>
        <v>0</v>
      </c>
      <c r="BB91" s="3">
        <f t="shared" si="41"/>
        <v>0</v>
      </c>
      <c r="BC91" s="3">
        <f t="shared" si="2"/>
        <v>0</v>
      </c>
      <c r="BD91" s="3">
        <f t="shared" si="3"/>
        <v>0</v>
      </c>
      <c r="BE91" s="3">
        <f t="shared" si="4"/>
        <v>0</v>
      </c>
      <c r="BF91" s="3">
        <f t="shared" si="5"/>
        <v>0</v>
      </c>
      <c r="BG91" s="3">
        <f t="shared" si="6"/>
        <v>0</v>
      </c>
      <c r="BH91" s="3">
        <f t="shared" si="7"/>
        <v>0</v>
      </c>
      <c r="BI91" s="27">
        <v>0</v>
      </c>
      <c r="BJ91" s="22">
        <v>0</v>
      </c>
      <c r="BK91" s="28">
        <f t="shared" si="11"/>
        <v>0</v>
      </c>
      <c r="BL91" s="21">
        <v>0</v>
      </c>
      <c r="BM91" s="21">
        <v>0</v>
      </c>
      <c r="BN91" s="21">
        <v>0</v>
      </c>
      <c r="BO91" s="30">
        <v>0</v>
      </c>
      <c r="BP91" s="21">
        <v>0</v>
      </c>
      <c r="BQ91" s="30">
        <v>0</v>
      </c>
      <c r="BR91" s="21">
        <v>0</v>
      </c>
      <c r="BS91" s="30">
        <v>0</v>
      </c>
      <c r="BT91" s="21">
        <v>0</v>
      </c>
      <c r="BU91" s="30">
        <v>0</v>
      </c>
      <c r="BV91" s="21">
        <v>0</v>
      </c>
      <c r="BW91" s="21">
        <v>0</v>
      </c>
      <c r="BX91" s="21">
        <v>0</v>
      </c>
      <c r="BY91" s="22">
        <v>0</v>
      </c>
      <c r="BZ91" s="21"/>
      <c r="CA91" s="21">
        <v>0</v>
      </c>
      <c r="CB91" s="21">
        <v>0</v>
      </c>
      <c r="CC91" s="21">
        <v>1696</v>
      </c>
      <c r="CD91" s="21">
        <v>1696</v>
      </c>
      <c r="CE91" s="21">
        <v>9224</v>
      </c>
      <c r="CF91" s="21"/>
    </row>
    <row r="92" spans="6:86" x14ac:dyDescent="0.25">
      <c r="F92" s="3" t="e">
        <f>#REF!+F67</f>
        <v>#REF!</v>
      </c>
      <c r="G92" s="3" t="e">
        <f t="shared" ref="G92:AK92" si="42">F92+G67</f>
        <v>#REF!</v>
      </c>
      <c r="H92" s="3" t="e">
        <f t="shared" si="42"/>
        <v>#REF!</v>
      </c>
      <c r="I92" s="3" t="e">
        <f t="shared" si="42"/>
        <v>#REF!</v>
      </c>
      <c r="J92" s="3" t="e">
        <f t="shared" si="42"/>
        <v>#REF!</v>
      </c>
      <c r="K92" s="3" t="e">
        <f t="shared" si="42"/>
        <v>#REF!</v>
      </c>
      <c r="L92" s="3" t="e">
        <f t="shared" si="42"/>
        <v>#REF!</v>
      </c>
      <c r="M92" s="3" t="e">
        <f t="shared" si="42"/>
        <v>#REF!</v>
      </c>
      <c r="N92" s="3" t="e">
        <f t="shared" si="42"/>
        <v>#REF!</v>
      </c>
      <c r="O92" s="3" t="e">
        <f t="shared" si="42"/>
        <v>#REF!</v>
      </c>
      <c r="P92" s="3" t="e">
        <f t="shared" si="42"/>
        <v>#REF!</v>
      </c>
      <c r="Q92" s="3" t="e">
        <f t="shared" si="42"/>
        <v>#REF!</v>
      </c>
      <c r="R92" s="3" t="e">
        <f t="shared" si="42"/>
        <v>#REF!</v>
      </c>
      <c r="S92" s="3" t="e">
        <f t="shared" si="42"/>
        <v>#REF!</v>
      </c>
      <c r="T92" s="3" t="e">
        <f t="shared" si="42"/>
        <v>#REF!</v>
      </c>
      <c r="U92" s="3" t="e">
        <f t="shared" si="42"/>
        <v>#REF!</v>
      </c>
      <c r="V92" s="3" t="e">
        <f t="shared" si="42"/>
        <v>#REF!</v>
      </c>
      <c r="W92" s="3" t="e">
        <f t="shared" si="42"/>
        <v>#REF!</v>
      </c>
      <c r="X92" s="3" t="e">
        <f t="shared" si="42"/>
        <v>#REF!</v>
      </c>
      <c r="Y92" s="3" t="e">
        <f t="shared" si="42"/>
        <v>#REF!</v>
      </c>
      <c r="Z92" s="3" t="e">
        <f t="shared" si="42"/>
        <v>#REF!</v>
      </c>
      <c r="AA92" s="3" t="e">
        <f t="shared" si="42"/>
        <v>#REF!</v>
      </c>
      <c r="AB92" s="3" t="e">
        <f t="shared" si="42"/>
        <v>#REF!</v>
      </c>
      <c r="AC92" s="3" t="e">
        <f t="shared" si="42"/>
        <v>#REF!</v>
      </c>
      <c r="AD92" s="3" t="e">
        <f t="shared" si="42"/>
        <v>#REF!</v>
      </c>
      <c r="AE92" s="3" t="e">
        <f t="shared" si="42"/>
        <v>#REF!</v>
      </c>
      <c r="AF92" s="3" t="e">
        <f t="shared" si="42"/>
        <v>#REF!</v>
      </c>
      <c r="AG92" s="3" t="e">
        <f t="shared" si="42"/>
        <v>#REF!</v>
      </c>
      <c r="AH92" s="3" t="e">
        <f t="shared" si="42"/>
        <v>#REF!</v>
      </c>
      <c r="AI92" s="3" t="e">
        <f t="shared" si="42"/>
        <v>#REF!</v>
      </c>
      <c r="AJ92" s="3" t="e">
        <f t="shared" si="42"/>
        <v>#REF!</v>
      </c>
      <c r="AK92" s="3" t="e">
        <f t="shared" si="42"/>
        <v>#REF!</v>
      </c>
      <c r="AL92" s="21">
        <f t="shared" si="9"/>
        <v>0</v>
      </c>
      <c r="AM92" s="3">
        <f t="shared" ref="AM92:BB92" si="43">AL92+AM67</f>
        <v>0</v>
      </c>
      <c r="AN92" s="3">
        <f t="shared" si="43"/>
        <v>0</v>
      </c>
      <c r="AO92" s="3">
        <f t="shared" si="43"/>
        <v>0</v>
      </c>
      <c r="AP92" s="3">
        <f t="shared" si="43"/>
        <v>0</v>
      </c>
      <c r="AQ92" s="3">
        <f t="shared" si="43"/>
        <v>0</v>
      </c>
      <c r="AR92" s="3">
        <f t="shared" si="43"/>
        <v>0</v>
      </c>
      <c r="AS92" s="3">
        <f t="shared" si="43"/>
        <v>0</v>
      </c>
      <c r="AT92" s="3">
        <f t="shared" si="43"/>
        <v>0</v>
      </c>
      <c r="AU92" s="3">
        <f t="shared" si="43"/>
        <v>0</v>
      </c>
      <c r="AV92" s="3">
        <f t="shared" si="43"/>
        <v>0</v>
      </c>
      <c r="AW92" s="3">
        <f t="shared" si="43"/>
        <v>0</v>
      </c>
      <c r="AX92" s="3">
        <f t="shared" si="43"/>
        <v>0</v>
      </c>
      <c r="AY92" s="3">
        <f t="shared" si="43"/>
        <v>0</v>
      </c>
      <c r="AZ92" s="3">
        <f t="shared" si="43"/>
        <v>0</v>
      </c>
      <c r="BA92" s="3">
        <f t="shared" si="43"/>
        <v>0</v>
      </c>
      <c r="BB92" s="3">
        <f t="shared" si="43"/>
        <v>0</v>
      </c>
      <c r="BC92" s="3">
        <f t="shared" si="2"/>
        <v>0</v>
      </c>
      <c r="BD92" s="3">
        <f t="shared" si="3"/>
        <v>0</v>
      </c>
      <c r="BE92" s="3">
        <f t="shared" si="4"/>
        <v>0</v>
      </c>
      <c r="BF92" s="3">
        <f t="shared" si="5"/>
        <v>0</v>
      </c>
      <c r="BG92" s="3">
        <f t="shared" si="6"/>
        <v>0</v>
      </c>
      <c r="BH92" s="3">
        <f t="shared" si="7"/>
        <v>0</v>
      </c>
      <c r="BI92" s="27">
        <v>0</v>
      </c>
      <c r="BJ92" s="22">
        <v>0</v>
      </c>
      <c r="BK92" s="28">
        <f t="shared" si="11"/>
        <v>0</v>
      </c>
      <c r="BL92" s="21">
        <v>0</v>
      </c>
      <c r="BM92" s="21">
        <v>0</v>
      </c>
      <c r="BN92" s="21">
        <v>0</v>
      </c>
      <c r="BO92" s="30">
        <v>0</v>
      </c>
      <c r="BP92" s="21">
        <v>0</v>
      </c>
      <c r="BQ92" s="30">
        <v>0</v>
      </c>
      <c r="BR92" s="21">
        <v>0</v>
      </c>
      <c r="BS92" s="30">
        <v>0</v>
      </c>
      <c r="BT92" s="21">
        <v>0</v>
      </c>
      <c r="BU92" s="30">
        <v>0</v>
      </c>
      <c r="BV92" s="21">
        <v>0</v>
      </c>
      <c r="BW92" s="21">
        <v>0</v>
      </c>
      <c r="BX92" s="21">
        <v>0</v>
      </c>
      <c r="BY92" s="21">
        <v>0</v>
      </c>
      <c r="BZ92" s="21">
        <v>0</v>
      </c>
      <c r="CA92" s="21"/>
      <c r="CB92" s="21"/>
      <c r="CC92" s="21"/>
      <c r="CD92" s="21">
        <v>2.25</v>
      </c>
      <c r="CE92" s="21">
        <v>361.85</v>
      </c>
      <c r="CF92" s="21"/>
    </row>
    <row r="93" spans="6:86" x14ac:dyDescent="0.25">
      <c r="F93" s="3" t="e">
        <f>#REF!+F68</f>
        <v>#REF!</v>
      </c>
      <c r="G93" s="3" t="e">
        <f t="shared" ref="G93:AK93" si="44">F93+G68</f>
        <v>#REF!</v>
      </c>
      <c r="H93" s="3" t="e">
        <f t="shared" si="44"/>
        <v>#REF!</v>
      </c>
      <c r="I93" s="3" t="e">
        <f t="shared" si="44"/>
        <v>#REF!</v>
      </c>
      <c r="J93" s="3" t="e">
        <f t="shared" si="44"/>
        <v>#REF!</v>
      </c>
      <c r="K93" s="3" t="e">
        <f t="shared" si="44"/>
        <v>#REF!</v>
      </c>
      <c r="L93" s="3" t="e">
        <f t="shared" si="44"/>
        <v>#REF!</v>
      </c>
      <c r="M93" s="3" t="e">
        <f t="shared" si="44"/>
        <v>#REF!</v>
      </c>
      <c r="N93" s="3" t="e">
        <f t="shared" si="44"/>
        <v>#REF!</v>
      </c>
      <c r="O93" s="3" t="e">
        <f t="shared" si="44"/>
        <v>#REF!</v>
      </c>
      <c r="P93" s="3" t="e">
        <f t="shared" si="44"/>
        <v>#REF!</v>
      </c>
      <c r="Q93" s="3" t="e">
        <f t="shared" si="44"/>
        <v>#REF!</v>
      </c>
      <c r="R93" s="3" t="e">
        <f t="shared" si="44"/>
        <v>#REF!</v>
      </c>
      <c r="S93" s="3" t="e">
        <f t="shared" si="44"/>
        <v>#REF!</v>
      </c>
      <c r="T93" s="3" t="e">
        <f t="shared" si="44"/>
        <v>#REF!</v>
      </c>
      <c r="U93" s="3" t="e">
        <f t="shared" si="44"/>
        <v>#REF!</v>
      </c>
      <c r="V93" s="3" t="e">
        <f t="shared" si="44"/>
        <v>#REF!</v>
      </c>
      <c r="W93" s="3" t="e">
        <f t="shared" si="44"/>
        <v>#REF!</v>
      </c>
      <c r="X93" s="3" t="e">
        <f t="shared" si="44"/>
        <v>#REF!</v>
      </c>
      <c r="Y93" s="3" t="e">
        <f t="shared" si="44"/>
        <v>#REF!</v>
      </c>
      <c r="Z93" s="3" t="e">
        <f t="shared" si="44"/>
        <v>#REF!</v>
      </c>
      <c r="AA93" s="3" t="e">
        <f t="shared" si="44"/>
        <v>#REF!</v>
      </c>
      <c r="AB93" s="3" t="e">
        <f t="shared" si="44"/>
        <v>#REF!</v>
      </c>
      <c r="AC93" s="3" t="e">
        <f t="shared" si="44"/>
        <v>#REF!</v>
      </c>
      <c r="AD93" s="3" t="e">
        <f t="shared" si="44"/>
        <v>#REF!</v>
      </c>
      <c r="AE93" s="3" t="e">
        <f t="shared" si="44"/>
        <v>#REF!</v>
      </c>
      <c r="AF93" s="3" t="e">
        <f t="shared" si="44"/>
        <v>#REF!</v>
      </c>
      <c r="AG93" s="3" t="e">
        <f t="shared" si="44"/>
        <v>#REF!</v>
      </c>
      <c r="AH93" s="3" t="e">
        <f t="shared" si="44"/>
        <v>#REF!</v>
      </c>
      <c r="AI93" s="3" t="e">
        <f t="shared" si="44"/>
        <v>#REF!</v>
      </c>
      <c r="AJ93" s="3" t="e">
        <f t="shared" si="44"/>
        <v>#REF!</v>
      </c>
      <c r="AK93" s="3" t="e">
        <f t="shared" si="44"/>
        <v>#REF!</v>
      </c>
      <c r="AL93" s="21">
        <f t="shared" si="9"/>
        <v>2008860.2129688954</v>
      </c>
      <c r="AM93" s="3">
        <f t="shared" ref="AM93:BB93" si="45">AL93+AM68</f>
        <v>2008860.2129688954</v>
      </c>
      <c r="AN93" s="3">
        <f t="shared" si="45"/>
        <v>2030871.2129688954</v>
      </c>
      <c r="AO93" s="3">
        <f t="shared" si="45"/>
        <v>2053501.2129688954</v>
      </c>
      <c r="AP93" s="3">
        <f t="shared" si="45"/>
        <v>2057501.2129688954</v>
      </c>
      <c r="AQ93" s="3">
        <f t="shared" si="45"/>
        <v>2061432.2129688954</v>
      </c>
      <c r="AR93" s="3">
        <f t="shared" si="45"/>
        <v>2064415.2129688954</v>
      </c>
      <c r="AS93" s="3">
        <f t="shared" si="45"/>
        <v>2067105.2129688954</v>
      </c>
      <c r="AT93" s="3">
        <f t="shared" si="45"/>
        <v>2067105.2129688954</v>
      </c>
      <c r="AU93" s="3">
        <f t="shared" si="45"/>
        <v>2086897.2129688954</v>
      </c>
      <c r="AV93" s="3">
        <f t="shared" si="45"/>
        <v>2090314.2129688954</v>
      </c>
      <c r="AW93" s="3">
        <f t="shared" si="45"/>
        <v>2108317.2129688952</v>
      </c>
      <c r="AX93" s="3">
        <f t="shared" si="45"/>
        <v>2129633.2129688952</v>
      </c>
      <c r="AY93" s="3">
        <f t="shared" si="45"/>
        <v>2152456.2129688952</v>
      </c>
      <c r="AZ93" s="3">
        <f t="shared" si="45"/>
        <v>2177132.2129688952</v>
      </c>
      <c r="BA93" s="3">
        <f t="shared" si="45"/>
        <v>2204166.2129688952</v>
      </c>
      <c r="BB93" s="3">
        <f t="shared" si="45"/>
        <v>2232874.2129688952</v>
      </c>
      <c r="BC93" s="3">
        <f t="shared" si="2"/>
        <v>2234783.2129688952</v>
      </c>
      <c r="BD93" s="3">
        <f t="shared" si="3"/>
        <v>2260441.2129688952</v>
      </c>
      <c r="BE93" s="3">
        <f t="shared" si="4"/>
        <v>2292105.2129688952</v>
      </c>
      <c r="BF93" s="3">
        <f t="shared" si="5"/>
        <v>2325086.2129688952</v>
      </c>
      <c r="BG93" s="3">
        <f t="shared" si="6"/>
        <v>2359872.2129688952</v>
      </c>
      <c r="BH93" s="3">
        <f t="shared" si="7"/>
        <v>2389722.2129688952</v>
      </c>
      <c r="BI93" s="27">
        <v>2569933.2129688952</v>
      </c>
      <c r="BJ93" s="22">
        <v>122799</v>
      </c>
      <c r="BK93" s="28">
        <f t="shared" si="11"/>
        <v>2692732.2129688952</v>
      </c>
      <c r="BL93" s="21">
        <v>2939334.975968895</v>
      </c>
      <c r="BM93" s="21">
        <v>3090017.975968895</v>
      </c>
      <c r="BN93" s="21">
        <v>3269940.975968895</v>
      </c>
      <c r="BO93" s="30">
        <v>3818979.5359688955</v>
      </c>
      <c r="BP93" s="21">
        <v>3999399.5359688955</v>
      </c>
      <c r="BQ93" s="30">
        <v>4187526.535968896</v>
      </c>
      <c r="BR93" s="21">
        <v>4343818.535968896</v>
      </c>
      <c r="BS93" s="30">
        <v>4545349.535968896</v>
      </c>
      <c r="BT93" s="21">
        <v>4528634.733</v>
      </c>
      <c r="BU93" s="30">
        <v>4699201.3729999997</v>
      </c>
      <c r="BV93" s="21">
        <v>4876461.6730000004</v>
      </c>
      <c r="BW93" s="21">
        <v>4962326.6730000004</v>
      </c>
      <c r="BX93" s="21">
        <v>5035951.6730000004</v>
      </c>
      <c r="BY93" s="22">
        <v>5066582.78</v>
      </c>
      <c r="BZ93" s="21">
        <v>5103989.1800000006</v>
      </c>
      <c r="CA93" s="21">
        <v>5193144.1800000006</v>
      </c>
      <c r="CB93" s="21">
        <v>5318180.1800000006</v>
      </c>
      <c r="CC93" s="21">
        <v>5440200.5200000005</v>
      </c>
      <c r="CD93" s="21">
        <v>5545187.0999999996</v>
      </c>
      <c r="CE93" s="21">
        <v>5851834.1000000006</v>
      </c>
      <c r="CF93" s="21"/>
    </row>
    <row r="94" spans="6:86" x14ac:dyDescent="0.25">
      <c r="F94" s="3" t="e">
        <f>#REF!+F69</f>
        <v>#REF!</v>
      </c>
      <c r="G94" s="3" t="e">
        <f t="shared" ref="G94:AK94" si="46">F94+G69</f>
        <v>#REF!</v>
      </c>
      <c r="H94" s="3" t="e">
        <f t="shared" si="46"/>
        <v>#REF!</v>
      </c>
      <c r="I94" s="3" t="e">
        <f t="shared" si="46"/>
        <v>#REF!</v>
      </c>
      <c r="J94" s="3" t="e">
        <f t="shared" si="46"/>
        <v>#REF!</v>
      </c>
      <c r="K94" s="3" t="e">
        <f t="shared" si="46"/>
        <v>#REF!</v>
      </c>
      <c r="L94" s="3" t="e">
        <f t="shared" si="46"/>
        <v>#REF!</v>
      </c>
      <c r="M94" s="3" t="e">
        <f t="shared" si="46"/>
        <v>#REF!</v>
      </c>
      <c r="N94" s="3" t="e">
        <f t="shared" si="46"/>
        <v>#REF!</v>
      </c>
      <c r="O94" s="3" t="e">
        <f t="shared" si="46"/>
        <v>#REF!</v>
      </c>
      <c r="P94" s="3" t="e">
        <f t="shared" si="46"/>
        <v>#REF!</v>
      </c>
      <c r="Q94" s="3" t="e">
        <f t="shared" si="46"/>
        <v>#REF!</v>
      </c>
      <c r="R94" s="3" t="e">
        <f t="shared" si="46"/>
        <v>#REF!</v>
      </c>
      <c r="S94" s="3" t="e">
        <f t="shared" si="46"/>
        <v>#REF!</v>
      </c>
      <c r="T94" s="3" t="e">
        <f t="shared" si="46"/>
        <v>#REF!</v>
      </c>
      <c r="U94" s="3" t="e">
        <f t="shared" si="46"/>
        <v>#REF!</v>
      </c>
      <c r="V94" s="3" t="e">
        <f t="shared" si="46"/>
        <v>#REF!</v>
      </c>
      <c r="W94" s="3" t="e">
        <f t="shared" si="46"/>
        <v>#REF!</v>
      </c>
      <c r="X94" s="3" t="e">
        <f t="shared" si="46"/>
        <v>#REF!</v>
      </c>
      <c r="Y94" s="3" t="e">
        <f t="shared" si="46"/>
        <v>#REF!</v>
      </c>
      <c r="Z94" s="3" t="e">
        <f t="shared" si="46"/>
        <v>#REF!</v>
      </c>
      <c r="AA94" s="3" t="e">
        <f t="shared" si="46"/>
        <v>#REF!</v>
      </c>
      <c r="AB94" s="3" t="e">
        <f t="shared" si="46"/>
        <v>#REF!</v>
      </c>
      <c r="AC94" s="3" t="e">
        <f t="shared" si="46"/>
        <v>#REF!</v>
      </c>
      <c r="AD94" s="3" t="e">
        <f t="shared" si="46"/>
        <v>#REF!</v>
      </c>
      <c r="AE94" s="3" t="e">
        <f t="shared" si="46"/>
        <v>#REF!</v>
      </c>
      <c r="AF94" s="3" t="e">
        <f t="shared" si="46"/>
        <v>#REF!</v>
      </c>
      <c r="AG94" s="3" t="e">
        <f t="shared" si="46"/>
        <v>#REF!</v>
      </c>
      <c r="AH94" s="3" t="e">
        <f t="shared" si="46"/>
        <v>#REF!</v>
      </c>
      <c r="AI94" s="3" t="e">
        <f t="shared" si="46"/>
        <v>#REF!</v>
      </c>
      <c r="AJ94" s="3" t="e">
        <f t="shared" si="46"/>
        <v>#REF!</v>
      </c>
      <c r="AK94" s="3" t="e">
        <f t="shared" si="46"/>
        <v>#REF!</v>
      </c>
      <c r="AL94" s="21">
        <f t="shared" si="9"/>
        <v>2257090.9130819361</v>
      </c>
      <c r="AM94" s="3">
        <f t="shared" ref="AM94:BB94" si="47">AL94+AM69</f>
        <v>2257090.9130819361</v>
      </c>
      <c r="AN94" s="3">
        <f t="shared" si="47"/>
        <v>2321869.9130819361</v>
      </c>
      <c r="AO94" s="3">
        <f t="shared" si="47"/>
        <v>2383869.9130819361</v>
      </c>
      <c r="AP94" s="3">
        <f t="shared" si="47"/>
        <v>2383869.9130819361</v>
      </c>
      <c r="AQ94" s="3">
        <f t="shared" si="47"/>
        <v>2383869.9130819361</v>
      </c>
      <c r="AR94" s="3">
        <f t="shared" si="47"/>
        <v>2383869.9130819361</v>
      </c>
      <c r="AS94" s="3">
        <f t="shared" si="47"/>
        <v>2442943.9130819361</v>
      </c>
      <c r="AT94" s="3">
        <f t="shared" si="47"/>
        <v>2442943.9130819361</v>
      </c>
      <c r="AU94" s="3">
        <f t="shared" si="47"/>
        <v>2568718.9130819361</v>
      </c>
      <c r="AV94" s="3">
        <f t="shared" si="47"/>
        <v>2625639.9130819361</v>
      </c>
      <c r="AW94" s="3">
        <f t="shared" si="47"/>
        <v>2712493.9130819361</v>
      </c>
      <c r="AX94" s="3">
        <f t="shared" si="47"/>
        <v>2807018.9130819361</v>
      </c>
      <c r="AY94" s="3">
        <f t="shared" si="47"/>
        <v>2912251.9130819361</v>
      </c>
      <c r="AZ94" s="3">
        <f t="shared" si="47"/>
        <v>3002251.9130819361</v>
      </c>
      <c r="BA94" s="3">
        <f t="shared" si="47"/>
        <v>3112251.9130819361</v>
      </c>
      <c r="BB94" s="3">
        <f t="shared" si="47"/>
        <v>3219353.9130819361</v>
      </c>
      <c r="BC94" s="3">
        <f t="shared" si="2"/>
        <v>3219353.9130819361</v>
      </c>
      <c r="BD94" s="3">
        <f t="shared" si="3"/>
        <v>3305667.9130819361</v>
      </c>
      <c r="BE94" s="3">
        <f t="shared" si="4"/>
        <v>3409300.9130819361</v>
      </c>
      <c r="BF94" s="3">
        <f t="shared" si="5"/>
        <v>3509842.9130819361</v>
      </c>
      <c r="BG94" s="3">
        <f t="shared" si="6"/>
        <v>3608461.9130819361</v>
      </c>
      <c r="BH94" s="3">
        <f t="shared" si="7"/>
        <v>3717657.9130819361</v>
      </c>
      <c r="BI94" s="27">
        <v>4428877.9130819365</v>
      </c>
      <c r="BJ94" s="22">
        <v>649246</v>
      </c>
      <c r="BK94" s="28">
        <f t="shared" si="11"/>
        <v>5078123.9130819365</v>
      </c>
      <c r="BL94" s="21">
        <v>5529603.6909999996</v>
      </c>
      <c r="BM94" s="21">
        <v>5711216.6909999996</v>
      </c>
      <c r="BN94" s="21">
        <v>5960762.6909999996</v>
      </c>
      <c r="BO94" s="30">
        <v>10614967.1194</v>
      </c>
      <c r="BP94" s="21">
        <v>10934845.1194</v>
      </c>
      <c r="BQ94" s="30">
        <v>11364169.1194</v>
      </c>
      <c r="BR94" s="21">
        <v>11873597.1194</v>
      </c>
      <c r="BS94" s="30">
        <v>12340299.1194</v>
      </c>
      <c r="BT94" s="21">
        <v>9193661.4000000004</v>
      </c>
      <c r="BU94" s="30">
        <v>9488141.4000000004</v>
      </c>
      <c r="BV94" s="21">
        <v>9724549.4000000004</v>
      </c>
      <c r="BW94" s="21">
        <v>9754940.4000000004</v>
      </c>
      <c r="BX94" s="21">
        <v>9978878.4000000004</v>
      </c>
      <c r="BY94" s="22">
        <v>10847758.08</v>
      </c>
      <c r="BZ94" s="21">
        <v>10909965.48</v>
      </c>
      <c r="CA94" s="21">
        <v>11344099.48</v>
      </c>
      <c r="CB94" s="21">
        <v>11803963.48</v>
      </c>
      <c r="CC94" s="21">
        <v>12165961.950000001</v>
      </c>
      <c r="CD94" s="21">
        <v>13799002.800000001</v>
      </c>
      <c r="CE94" s="21">
        <v>14226988.800000001</v>
      </c>
      <c r="CF94" s="21"/>
    </row>
    <row r="95" spans="6:86" x14ac:dyDescent="0.25">
      <c r="F95" s="3" t="e">
        <f>#REF!+F70</f>
        <v>#REF!</v>
      </c>
      <c r="G95" s="3" t="e">
        <f t="shared" ref="G95:AK95" si="48">F95+G70</f>
        <v>#REF!</v>
      </c>
      <c r="H95" s="3" t="e">
        <f t="shared" si="48"/>
        <v>#REF!</v>
      </c>
      <c r="I95" s="3" t="e">
        <f t="shared" si="48"/>
        <v>#REF!</v>
      </c>
      <c r="J95" s="3" t="e">
        <f t="shared" si="48"/>
        <v>#REF!</v>
      </c>
      <c r="K95" s="3" t="e">
        <f t="shared" si="48"/>
        <v>#REF!</v>
      </c>
      <c r="L95" s="3" t="e">
        <f t="shared" si="48"/>
        <v>#REF!</v>
      </c>
      <c r="M95" s="3" t="e">
        <f t="shared" si="48"/>
        <v>#REF!</v>
      </c>
      <c r="N95" s="3" t="e">
        <f t="shared" si="48"/>
        <v>#REF!</v>
      </c>
      <c r="O95" s="3" t="e">
        <f t="shared" si="48"/>
        <v>#REF!</v>
      </c>
      <c r="P95" s="3" t="e">
        <f t="shared" si="48"/>
        <v>#REF!</v>
      </c>
      <c r="Q95" s="3" t="e">
        <f t="shared" si="48"/>
        <v>#REF!</v>
      </c>
      <c r="R95" s="3" t="e">
        <f t="shared" si="48"/>
        <v>#REF!</v>
      </c>
      <c r="S95" s="3" t="e">
        <f t="shared" si="48"/>
        <v>#REF!</v>
      </c>
      <c r="T95" s="3" t="e">
        <f t="shared" si="48"/>
        <v>#REF!</v>
      </c>
      <c r="U95" s="3" t="e">
        <f t="shared" si="48"/>
        <v>#REF!</v>
      </c>
      <c r="V95" s="3" t="e">
        <f t="shared" si="48"/>
        <v>#REF!</v>
      </c>
      <c r="W95" s="3" t="e">
        <f t="shared" si="48"/>
        <v>#REF!</v>
      </c>
      <c r="X95" s="3" t="e">
        <f t="shared" si="48"/>
        <v>#REF!</v>
      </c>
      <c r="Y95" s="3" t="e">
        <f t="shared" si="48"/>
        <v>#REF!</v>
      </c>
      <c r="Z95" s="3" t="e">
        <f t="shared" si="48"/>
        <v>#REF!</v>
      </c>
      <c r="AA95" s="3" t="e">
        <f t="shared" si="48"/>
        <v>#REF!</v>
      </c>
      <c r="AB95" s="3" t="e">
        <f t="shared" si="48"/>
        <v>#REF!</v>
      </c>
      <c r="AC95" s="3" t="e">
        <f t="shared" si="48"/>
        <v>#REF!</v>
      </c>
      <c r="AD95" s="3" t="e">
        <f t="shared" si="48"/>
        <v>#REF!</v>
      </c>
      <c r="AE95" s="3" t="e">
        <f t="shared" si="48"/>
        <v>#REF!</v>
      </c>
      <c r="AF95" s="3" t="e">
        <f t="shared" si="48"/>
        <v>#REF!</v>
      </c>
      <c r="AG95" s="3" t="e">
        <f t="shared" si="48"/>
        <v>#REF!</v>
      </c>
      <c r="AH95" s="3" t="e">
        <f t="shared" si="48"/>
        <v>#REF!</v>
      </c>
      <c r="AI95" s="3" t="e">
        <f t="shared" si="48"/>
        <v>#REF!</v>
      </c>
      <c r="AJ95" s="3" t="e">
        <f t="shared" si="48"/>
        <v>#REF!</v>
      </c>
      <c r="AK95" s="3" t="e">
        <f t="shared" si="48"/>
        <v>#REF!</v>
      </c>
      <c r="AL95" s="21">
        <f t="shared" si="9"/>
        <v>1372934.92</v>
      </c>
      <c r="AM95" s="3">
        <f t="shared" ref="AM95:BB95" si="49">AL95+AM70</f>
        <v>1372934.92</v>
      </c>
      <c r="AN95" s="3">
        <f t="shared" si="49"/>
        <v>1372934.92</v>
      </c>
      <c r="AO95" s="3">
        <f t="shared" si="49"/>
        <v>1372934.92</v>
      </c>
      <c r="AP95" s="3">
        <f t="shared" si="49"/>
        <v>1372934.92</v>
      </c>
      <c r="AQ95" s="3">
        <f t="shared" si="49"/>
        <v>1372934.92</v>
      </c>
      <c r="AR95" s="3">
        <f t="shared" si="49"/>
        <v>1372934.92</v>
      </c>
      <c r="AS95" s="3">
        <f t="shared" si="49"/>
        <v>1372934.92</v>
      </c>
      <c r="AT95" s="3">
        <f t="shared" si="49"/>
        <v>1372934.92</v>
      </c>
      <c r="AU95" s="3">
        <f t="shared" si="49"/>
        <v>1372934.92</v>
      </c>
      <c r="AV95" s="3">
        <f t="shared" si="49"/>
        <v>1372934.92</v>
      </c>
      <c r="AW95" s="3">
        <f t="shared" si="49"/>
        <v>1372934.92</v>
      </c>
      <c r="AX95" s="3">
        <f t="shared" si="49"/>
        <v>1372934.92</v>
      </c>
      <c r="AY95" s="3">
        <f t="shared" si="49"/>
        <v>1372934.92</v>
      </c>
      <c r="AZ95" s="3">
        <f t="shared" si="49"/>
        <v>1372934.92</v>
      </c>
      <c r="BA95" s="3">
        <f t="shared" si="49"/>
        <v>1372934.92</v>
      </c>
      <c r="BB95" s="3">
        <f t="shared" si="49"/>
        <v>1372934.92</v>
      </c>
      <c r="BC95" s="3">
        <f t="shared" si="2"/>
        <v>1372934.92</v>
      </c>
      <c r="BD95" s="3">
        <f t="shared" si="3"/>
        <v>1372934.92</v>
      </c>
      <c r="BE95" s="3">
        <f t="shared" si="4"/>
        <v>1375553.77</v>
      </c>
      <c r="BF95" s="3">
        <f t="shared" si="5"/>
        <v>1385684.46</v>
      </c>
      <c r="BG95" s="3">
        <f t="shared" si="6"/>
        <v>1389869.43</v>
      </c>
      <c r="BH95" s="3">
        <f t="shared" si="7"/>
        <v>1389869.43</v>
      </c>
      <c r="BI95" s="27">
        <v>1395532.54</v>
      </c>
      <c r="BJ95" s="22">
        <v>18063.93</v>
      </c>
      <c r="BK95" s="28">
        <f t="shared" si="11"/>
        <v>1413596.47</v>
      </c>
      <c r="BL95" s="21">
        <v>1728271.3135000002</v>
      </c>
      <c r="BM95" s="21">
        <v>1741923.7635000001</v>
      </c>
      <c r="BN95" s="21">
        <v>1758253.9835000001</v>
      </c>
      <c r="BO95" s="30">
        <v>2050536.7434999999</v>
      </c>
      <c r="BP95" s="21">
        <v>2077942.4935000001</v>
      </c>
      <c r="BQ95" s="30">
        <v>2119935.2035000003</v>
      </c>
      <c r="BR95" s="21">
        <v>2148402.1634999998</v>
      </c>
      <c r="BS95" s="30">
        <v>2172790.5935</v>
      </c>
      <c r="BT95" s="21">
        <v>2897751.69</v>
      </c>
      <c r="BU95" s="30">
        <v>2898897</v>
      </c>
      <c r="BV95" s="21">
        <v>2898897</v>
      </c>
      <c r="BW95" s="21">
        <v>2891278.27</v>
      </c>
      <c r="BX95" s="21">
        <v>2891278.27</v>
      </c>
      <c r="BY95" s="22">
        <v>3516114.76</v>
      </c>
      <c r="BZ95" s="21">
        <v>3516114.76</v>
      </c>
      <c r="CA95" s="21">
        <v>3518155.23</v>
      </c>
      <c r="CB95" s="21">
        <v>3518155.23</v>
      </c>
      <c r="CC95" s="21">
        <v>3522039.63</v>
      </c>
      <c r="CD95" s="21">
        <v>4037717.2600000002</v>
      </c>
      <c r="CE95" s="21">
        <v>4088429.9047599998</v>
      </c>
      <c r="CF95" s="21"/>
    </row>
    <row r="96" spans="6:86" x14ac:dyDescent="0.25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21">
        <f t="shared" si="9"/>
        <v>7838.64</v>
      </c>
      <c r="AM96" s="3">
        <f>AL96+AM71</f>
        <v>7838.64</v>
      </c>
      <c r="AN96" s="3">
        <f t="shared" ref="AN96:BB96" si="50">AM96+AN71</f>
        <v>7838.64</v>
      </c>
      <c r="AO96" s="3">
        <f t="shared" si="50"/>
        <v>7838.64</v>
      </c>
      <c r="AP96" s="3">
        <f t="shared" si="50"/>
        <v>7838.64</v>
      </c>
      <c r="AQ96" s="3">
        <f t="shared" si="50"/>
        <v>7838.64</v>
      </c>
      <c r="AR96" s="3">
        <f t="shared" si="50"/>
        <v>7838.64</v>
      </c>
      <c r="AS96" s="3">
        <f t="shared" si="50"/>
        <v>7838.64</v>
      </c>
      <c r="AT96" s="3">
        <f t="shared" si="50"/>
        <v>7838.64</v>
      </c>
      <c r="AU96" s="3">
        <f t="shared" si="50"/>
        <v>7838.64</v>
      </c>
      <c r="AV96" s="3">
        <f t="shared" si="50"/>
        <v>7838.64</v>
      </c>
      <c r="AW96" s="3">
        <f t="shared" si="50"/>
        <v>7838.64</v>
      </c>
      <c r="AX96" s="3">
        <f t="shared" si="50"/>
        <v>7838.64</v>
      </c>
      <c r="AY96" s="3">
        <f t="shared" si="50"/>
        <v>7838.64</v>
      </c>
      <c r="AZ96" s="3">
        <f t="shared" si="50"/>
        <v>7838.64</v>
      </c>
      <c r="BA96" s="3">
        <f t="shared" si="50"/>
        <v>7838.64</v>
      </c>
      <c r="BB96" s="3">
        <f t="shared" si="50"/>
        <v>7838.64</v>
      </c>
      <c r="BC96" s="3">
        <f t="shared" si="2"/>
        <v>7838.64</v>
      </c>
      <c r="BD96" s="3">
        <f t="shared" si="3"/>
        <v>7838.64</v>
      </c>
      <c r="BE96" s="3">
        <f t="shared" si="4"/>
        <v>7838.64</v>
      </c>
      <c r="BF96" s="3">
        <f t="shared" si="5"/>
        <v>7838.64</v>
      </c>
      <c r="BG96" s="3">
        <f t="shared" si="6"/>
        <v>7838.64</v>
      </c>
      <c r="BH96" s="3">
        <f t="shared" si="7"/>
        <v>7838.64</v>
      </c>
      <c r="BI96" s="27">
        <v>7838.64</v>
      </c>
      <c r="BJ96" s="22">
        <v>0</v>
      </c>
      <c r="BK96" s="28">
        <f t="shared" si="11"/>
        <v>7838.64</v>
      </c>
      <c r="BL96" s="21">
        <v>7838.64</v>
      </c>
      <c r="BM96" s="21">
        <v>7838.64</v>
      </c>
      <c r="BN96" s="21">
        <v>7838.64</v>
      </c>
      <c r="BO96" s="30">
        <v>7838.64</v>
      </c>
      <c r="BP96" s="21">
        <v>7838.64</v>
      </c>
      <c r="BQ96" s="30">
        <v>7838.64</v>
      </c>
      <c r="BR96" s="21">
        <v>7838.64</v>
      </c>
      <c r="BS96" s="30">
        <v>7838.64</v>
      </c>
      <c r="BT96" s="21">
        <v>0</v>
      </c>
      <c r="BU96" s="30">
        <v>0</v>
      </c>
      <c r="BV96" s="21">
        <v>0</v>
      </c>
      <c r="BW96" s="21">
        <v>0</v>
      </c>
      <c r="BX96" s="21">
        <v>0</v>
      </c>
      <c r="BY96" s="22">
        <v>7838.64</v>
      </c>
      <c r="BZ96" s="21">
        <v>7838.64</v>
      </c>
      <c r="CA96" s="21">
        <v>7838.64</v>
      </c>
      <c r="CB96" s="21">
        <v>7838.64</v>
      </c>
      <c r="CC96" s="21">
        <v>7838.64</v>
      </c>
      <c r="CD96" s="21">
        <v>7838.64</v>
      </c>
      <c r="CE96" s="21">
        <v>7838.64</v>
      </c>
      <c r="CF96" s="21"/>
    </row>
    <row r="97" spans="6:84" x14ac:dyDescent="0.25">
      <c r="F97" s="3" t="e">
        <f>#REF!+F72</f>
        <v>#REF!</v>
      </c>
      <c r="G97" s="3" t="e">
        <f t="shared" ref="G97:AK97" si="51">F97+G72</f>
        <v>#REF!</v>
      </c>
      <c r="H97" s="3" t="e">
        <f t="shared" si="51"/>
        <v>#REF!</v>
      </c>
      <c r="I97" s="3" t="e">
        <f t="shared" si="51"/>
        <v>#REF!</v>
      </c>
      <c r="J97" s="3" t="e">
        <f t="shared" si="51"/>
        <v>#REF!</v>
      </c>
      <c r="K97" s="3" t="e">
        <f t="shared" si="51"/>
        <v>#REF!</v>
      </c>
      <c r="L97" s="3" t="e">
        <f t="shared" si="51"/>
        <v>#REF!</v>
      </c>
      <c r="M97" s="3" t="e">
        <f t="shared" si="51"/>
        <v>#REF!</v>
      </c>
      <c r="N97" s="3" t="e">
        <f t="shared" si="51"/>
        <v>#REF!</v>
      </c>
      <c r="O97" s="3" t="e">
        <f t="shared" si="51"/>
        <v>#REF!</v>
      </c>
      <c r="P97" s="3" t="e">
        <f t="shared" si="51"/>
        <v>#REF!</v>
      </c>
      <c r="Q97" s="3" t="e">
        <f t="shared" si="51"/>
        <v>#REF!</v>
      </c>
      <c r="R97" s="3" t="e">
        <f t="shared" si="51"/>
        <v>#REF!</v>
      </c>
      <c r="S97" s="3" t="e">
        <f t="shared" si="51"/>
        <v>#REF!</v>
      </c>
      <c r="T97" s="3" t="e">
        <f t="shared" si="51"/>
        <v>#REF!</v>
      </c>
      <c r="U97" s="3" t="e">
        <f t="shared" si="51"/>
        <v>#REF!</v>
      </c>
      <c r="V97" s="3" t="e">
        <f t="shared" si="51"/>
        <v>#REF!</v>
      </c>
      <c r="W97" s="3" t="e">
        <f t="shared" si="51"/>
        <v>#REF!</v>
      </c>
      <c r="X97" s="3" t="e">
        <f t="shared" si="51"/>
        <v>#REF!</v>
      </c>
      <c r="Y97" s="3" t="e">
        <f t="shared" si="51"/>
        <v>#REF!</v>
      </c>
      <c r="Z97" s="3" t="e">
        <f t="shared" si="51"/>
        <v>#REF!</v>
      </c>
      <c r="AA97" s="3" t="e">
        <f t="shared" si="51"/>
        <v>#REF!</v>
      </c>
      <c r="AB97" s="3" t="e">
        <f t="shared" si="51"/>
        <v>#REF!</v>
      </c>
      <c r="AC97" s="3" t="e">
        <f t="shared" si="51"/>
        <v>#REF!</v>
      </c>
      <c r="AD97" s="3" t="e">
        <f t="shared" si="51"/>
        <v>#REF!</v>
      </c>
      <c r="AE97" s="3" t="e">
        <f t="shared" si="51"/>
        <v>#REF!</v>
      </c>
      <c r="AF97" s="3" t="e">
        <f t="shared" si="51"/>
        <v>#REF!</v>
      </c>
      <c r="AG97" s="3" t="e">
        <f t="shared" si="51"/>
        <v>#REF!</v>
      </c>
      <c r="AH97" s="3" t="e">
        <f t="shared" si="51"/>
        <v>#REF!</v>
      </c>
      <c r="AI97" s="3" t="e">
        <f t="shared" si="51"/>
        <v>#REF!</v>
      </c>
      <c r="AJ97" s="3" t="e">
        <f t="shared" si="51"/>
        <v>#REF!</v>
      </c>
      <c r="AK97" s="3" t="e">
        <f t="shared" si="51"/>
        <v>#REF!</v>
      </c>
      <c r="AL97" s="21">
        <f t="shared" si="9"/>
        <v>0</v>
      </c>
      <c r="AM97" s="3">
        <f>AL97+AM72</f>
        <v>0</v>
      </c>
      <c r="AN97" s="3">
        <f t="shared" ref="AN97:BB97" si="52">AM97+AN72</f>
        <v>0</v>
      </c>
      <c r="AO97" s="3">
        <f t="shared" si="52"/>
        <v>0</v>
      </c>
      <c r="AP97" s="3">
        <f t="shared" si="52"/>
        <v>0</v>
      </c>
      <c r="AQ97" s="3">
        <f t="shared" si="52"/>
        <v>0</v>
      </c>
      <c r="AR97" s="3">
        <f t="shared" si="52"/>
        <v>0</v>
      </c>
      <c r="AS97" s="3">
        <f t="shared" si="52"/>
        <v>0</v>
      </c>
      <c r="AT97" s="3">
        <f t="shared" si="52"/>
        <v>0</v>
      </c>
      <c r="AU97" s="3">
        <f t="shared" si="52"/>
        <v>0</v>
      </c>
      <c r="AV97" s="3">
        <f t="shared" si="52"/>
        <v>0</v>
      </c>
      <c r="AW97" s="3">
        <f t="shared" si="52"/>
        <v>0</v>
      </c>
      <c r="AX97" s="3">
        <f t="shared" si="52"/>
        <v>0</v>
      </c>
      <c r="AY97" s="3">
        <f t="shared" si="52"/>
        <v>0</v>
      </c>
      <c r="AZ97" s="3">
        <f t="shared" si="52"/>
        <v>0</v>
      </c>
      <c r="BA97" s="3">
        <f t="shared" si="52"/>
        <v>0</v>
      </c>
      <c r="BB97" s="3">
        <f t="shared" si="52"/>
        <v>0</v>
      </c>
      <c r="BC97" s="3">
        <f t="shared" si="2"/>
        <v>0</v>
      </c>
      <c r="BD97" s="3">
        <f t="shared" si="3"/>
        <v>0</v>
      </c>
      <c r="BE97" s="3">
        <f t="shared" si="4"/>
        <v>0</v>
      </c>
      <c r="BF97" s="3">
        <f t="shared" si="5"/>
        <v>0</v>
      </c>
      <c r="BG97" s="3">
        <f t="shared" si="6"/>
        <v>0</v>
      </c>
      <c r="BH97" s="3">
        <f t="shared" si="7"/>
        <v>0</v>
      </c>
      <c r="BI97" s="27">
        <v>0</v>
      </c>
      <c r="BJ97" s="22">
        <v>0</v>
      </c>
      <c r="BK97" s="28">
        <f t="shared" si="11"/>
        <v>0</v>
      </c>
      <c r="BL97" s="21">
        <v>0</v>
      </c>
      <c r="BM97" s="21">
        <v>0</v>
      </c>
      <c r="BN97" s="21">
        <v>0</v>
      </c>
      <c r="BO97" s="30">
        <v>0</v>
      </c>
      <c r="BP97" s="21">
        <v>0</v>
      </c>
      <c r="BQ97" s="30">
        <v>0</v>
      </c>
      <c r="BR97" s="21">
        <v>0</v>
      </c>
      <c r="BS97" s="30">
        <v>0</v>
      </c>
      <c r="BT97" s="21">
        <v>0</v>
      </c>
      <c r="BU97" s="30">
        <v>0</v>
      </c>
      <c r="BV97" s="21">
        <v>0</v>
      </c>
      <c r="BW97" s="21">
        <v>0</v>
      </c>
      <c r="BX97" s="21">
        <v>0</v>
      </c>
      <c r="BY97" s="22">
        <v>0</v>
      </c>
      <c r="BZ97" s="21">
        <v>0</v>
      </c>
      <c r="CA97" s="21">
        <v>0</v>
      </c>
      <c r="CB97" s="21">
        <v>0</v>
      </c>
      <c r="CC97" s="21"/>
      <c r="CD97" s="21"/>
      <c r="CE97" s="21">
        <v>0</v>
      </c>
      <c r="CF97" s="21"/>
    </row>
    <row r="98" spans="6:84" x14ac:dyDescent="0.25">
      <c r="CA98" s="21"/>
      <c r="CF98" s="21"/>
    </row>
    <row r="123" spans="80:80" x14ac:dyDescent="0.25">
      <c r="CB123">
        <v>90257538.197400853</v>
      </c>
    </row>
    <row r="124" spans="80:80" x14ac:dyDescent="0.25">
      <c r="CB124">
        <v>5318180.1800000006</v>
      </c>
    </row>
    <row r="125" spans="80:80" x14ac:dyDescent="0.25">
      <c r="CB125">
        <v>11803963.48</v>
      </c>
    </row>
    <row r="126" spans="80:80" x14ac:dyDescent="0.25">
      <c r="CB126">
        <v>3518155.23</v>
      </c>
    </row>
    <row r="128" spans="80:80" x14ac:dyDescent="0.25">
      <c r="CB128">
        <v>7838.64</v>
      </c>
    </row>
    <row r="129" spans="80:80" x14ac:dyDescent="0.25">
      <c r="CB129">
        <v>0</v>
      </c>
    </row>
    <row r="130" spans="80:80" x14ac:dyDescent="0.25">
      <c r="CB130">
        <v>9327142.2213000022</v>
      </c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2"/>
  <sheetViews>
    <sheetView zoomScale="80" workbookViewId="0">
      <selection activeCell="B16" sqref="B16"/>
    </sheetView>
  </sheetViews>
  <sheetFormatPr defaultRowHeight="12.75" x14ac:dyDescent="0.2"/>
  <cols>
    <col min="1" max="1" width="5.42578125" style="238" customWidth="1"/>
    <col min="2" max="2" width="41.42578125" style="238" customWidth="1"/>
    <col min="3" max="3" width="15.42578125" style="238" customWidth="1"/>
    <col min="4" max="4" width="21.85546875" style="238" customWidth="1"/>
    <col min="5" max="5" width="12.42578125" style="238" customWidth="1"/>
    <col min="6" max="6" width="21.42578125" style="238" customWidth="1"/>
    <col min="7" max="12" width="9.140625" style="238"/>
    <col min="13" max="13" width="31.28515625" style="238" customWidth="1"/>
    <col min="14" max="14" width="20.28515625" style="238" customWidth="1"/>
    <col min="15" max="15" width="16.7109375" style="238" bestFit="1" customWidth="1"/>
    <col min="16" max="16" width="9.140625" style="238"/>
    <col min="17" max="17" width="19.85546875" style="238" customWidth="1"/>
    <col min="18" max="16384" width="9.140625" style="238"/>
  </cols>
  <sheetData>
    <row r="1" spans="1:6" ht="15.75" x14ac:dyDescent="0.2">
      <c r="A1" s="236"/>
      <c r="B1" s="237"/>
      <c r="C1" s="237"/>
      <c r="D1" s="237"/>
      <c r="E1" s="237"/>
      <c r="F1" s="237"/>
    </row>
    <row r="2" spans="1:6" ht="11.25" customHeight="1" thickBot="1" x14ac:dyDescent="0.25">
      <c r="A2" s="236"/>
      <c r="B2" s="237"/>
      <c r="C2" s="237"/>
      <c r="D2" s="237"/>
      <c r="E2" s="237"/>
      <c r="F2" s="237"/>
    </row>
    <row r="3" spans="1:6" ht="23.65" customHeight="1" x14ac:dyDescent="0.2">
      <c r="A3" s="236"/>
      <c r="B3" s="239" t="s">
        <v>151</v>
      </c>
      <c r="C3" s="240" t="s">
        <v>152</v>
      </c>
      <c r="D3" s="241" t="s">
        <v>153</v>
      </c>
      <c r="E3" s="242" t="s">
        <v>154</v>
      </c>
      <c r="F3" s="243" t="s">
        <v>155</v>
      </c>
    </row>
    <row r="4" spans="1:6" ht="15.75" thickBot="1" x14ac:dyDescent="0.25">
      <c r="A4" s="244"/>
      <c r="B4" s="245" t="s">
        <v>156</v>
      </c>
      <c r="C4" s="245"/>
      <c r="D4" s="246">
        <v>40000000</v>
      </c>
      <c r="E4" s="247">
        <v>350</v>
      </c>
      <c r="F4" s="248"/>
    </row>
    <row r="5" spans="1:6" ht="15" thickTop="1" x14ac:dyDescent="0.2">
      <c r="A5" s="249">
        <f>1</f>
        <v>1</v>
      </c>
      <c r="B5" s="250" t="s">
        <v>198</v>
      </c>
      <c r="C5" s="251">
        <v>44029</v>
      </c>
      <c r="D5" s="312">
        <v>15000000</v>
      </c>
      <c r="E5" s="252">
        <v>30</v>
      </c>
      <c r="F5" s="253"/>
    </row>
    <row r="6" spans="1:6" ht="14.25" x14ac:dyDescent="0.2">
      <c r="A6" s="249">
        <f t="shared" ref="A6:A18" si="0">1+A5</f>
        <v>2</v>
      </c>
      <c r="B6" s="250" t="s">
        <v>199</v>
      </c>
      <c r="C6" s="251">
        <v>44061</v>
      </c>
      <c r="D6" s="312">
        <v>750000</v>
      </c>
      <c r="E6" s="252">
        <v>45</v>
      </c>
      <c r="F6" s="254"/>
    </row>
    <row r="7" spans="1:6" ht="14.25" x14ac:dyDescent="0.2">
      <c r="A7" s="249">
        <f t="shared" si="0"/>
        <v>3</v>
      </c>
      <c r="B7" s="255" t="s">
        <v>200</v>
      </c>
      <c r="C7" s="256">
        <v>44081</v>
      </c>
      <c r="D7" s="312">
        <v>-500000</v>
      </c>
      <c r="E7" s="252">
        <v>0</v>
      </c>
      <c r="F7" s="254"/>
    </row>
    <row r="8" spans="1:6" ht="14.25" x14ac:dyDescent="0.2">
      <c r="A8" s="249">
        <f t="shared" si="0"/>
        <v>4</v>
      </c>
      <c r="B8" s="255" t="s">
        <v>201</v>
      </c>
      <c r="C8" s="256">
        <v>44102</v>
      </c>
      <c r="D8" s="312">
        <v>1000000</v>
      </c>
      <c r="E8" s="252">
        <v>-10</v>
      </c>
      <c r="F8" s="257"/>
    </row>
    <row r="9" spans="1:6" ht="14.25" x14ac:dyDescent="0.2">
      <c r="A9" s="249">
        <f t="shared" si="0"/>
        <v>5</v>
      </c>
      <c r="B9" s="255"/>
      <c r="C9" s="255"/>
      <c r="D9" s="312"/>
      <c r="E9" s="252"/>
      <c r="F9" s="253"/>
    </row>
    <row r="10" spans="1:6" ht="14.25" x14ac:dyDescent="0.2">
      <c r="A10" s="249">
        <f t="shared" si="0"/>
        <v>6</v>
      </c>
      <c r="B10" s="255"/>
      <c r="C10" s="255"/>
      <c r="D10" s="312"/>
      <c r="E10" s="252"/>
      <c r="F10" s="253"/>
    </row>
    <row r="11" spans="1:6" ht="15.75" thickBot="1" x14ac:dyDescent="0.25">
      <c r="A11" s="249">
        <f t="shared" si="0"/>
        <v>7</v>
      </c>
      <c r="B11" s="245" t="s">
        <v>157</v>
      </c>
      <c r="C11" s="245"/>
      <c r="D11" s="313">
        <f>SUM(D4:D10)</f>
        <v>56250000</v>
      </c>
      <c r="E11" s="258">
        <f>SUM(E4:E10)</f>
        <v>415</v>
      </c>
      <c r="F11" s="248"/>
    </row>
    <row r="12" spans="1:6" ht="10.5" customHeight="1" thickTop="1" thickBot="1" x14ac:dyDescent="0.25">
      <c r="A12" s="249">
        <f t="shared" si="0"/>
        <v>8</v>
      </c>
      <c r="B12" s="259"/>
      <c r="C12" s="259"/>
      <c r="D12" s="260"/>
      <c r="E12" s="261"/>
      <c r="F12" s="262"/>
    </row>
    <row r="13" spans="1:6" ht="19.7" customHeight="1" x14ac:dyDescent="0.2">
      <c r="A13" s="249">
        <f t="shared" si="0"/>
        <v>9</v>
      </c>
      <c r="B13" s="239" t="s">
        <v>158</v>
      </c>
      <c r="C13" s="240" t="s">
        <v>152</v>
      </c>
      <c r="D13" s="241" t="s">
        <v>153</v>
      </c>
      <c r="E13" s="263"/>
      <c r="F13" s="243" t="s">
        <v>155</v>
      </c>
    </row>
    <row r="14" spans="1:6" ht="11.25" customHeight="1" x14ac:dyDescent="0.2">
      <c r="A14" s="249">
        <f t="shared" si="0"/>
        <v>10</v>
      </c>
      <c r="B14" s="264" t="s">
        <v>202</v>
      </c>
      <c r="C14" s="264"/>
      <c r="D14" s="314">
        <v>250000</v>
      </c>
      <c r="E14" s="265"/>
      <c r="F14" s="266"/>
    </row>
    <row r="15" spans="1:6" ht="14.25" x14ac:dyDescent="0.2">
      <c r="A15" s="249">
        <f t="shared" si="0"/>
        <v>11</v>
      </c>
      <c r="B15" s="264" t="s">
        <v>203</v>
      </c>
      <c r="C15" s="264"/>
      <c r="D15" s="314">
        <v>-340000</v>
      </c>
      <c r="E15" s="265"/>
      <c r="F15" s="266"/>
    </row>
    <row r="16" spans="1:6" ht="14.25" x14ac:dyDescent="0.2">
      <c r="A16" s="249">
        <f t="shared" si="0"/>
        <v>12</v>
      </c>
      <c r="B16" s="264"/>
      <c r="C16" s="264"/>
      <c r="D16" s="314"/>
      <c r="E16" s="265"/>
      <c r="F16" s="266"/>
    </row>
    <row r="17" spans="1:15" ht="15" thickBot="1" x14ac:dyDescent="0.25">
      <c r="A17" s="249">
        <f t="shared" si="0"/>
        <v>13</v>
      </c>
      <c r="B17" s="264"/>
      <c r="C17" s="264"/>
      <c r="D17" s="314"/>
      <c r="E17" s="265"/>
      <c r="F17" s="266"/>
    </row>
    <row r="18" spans="1:15" ht="15.75" thickBot="1" x14ac:dyDescent="0.25">
      <c r="A18" s="249">
        <f t="shared" si="0"/>
        <v>14</v>
      </c>
      <c r="B18" s="267" t="s">
        <v>204</v>
      </c>
      <c r="C18" s="268"/>
      <c r="D18" s="315">
        <f>SUM(D14:D17)</f>
        <v>-90000</v>
      </c>
      <c r="E18" s="269"/>
      <c r="F18" s="270"/>
    </row>
    <row r="19" spans="1:15" s="273" customFormat="1" ht="15" x14ac:dyDescent="0.2">
      <c r="A19" s="244"/>
      <c r="B19" s="271"/>
      <c r="C19" s="271"/>
      <c r="D19" s="271"/>
      <c r="E19" s="272"/>
      <c r="F19" s="272"/>
    </row>
    <row r="20" spans="1:15" s="273" customFormat="1" ht="15" x14ac:dyDescent="0.2">
      <c r="A20" s="274"/>
      <c r="B20" s="275"/>
      <c r="C20" s="275"/>
      <c r="D20" s="276"/>
      <c r="E20" s="272"/>
      <c r="F20" s="272"/>
    </row>
    <row r="21" spans="1:15" s="273" customFormat="1" ht="20.25" x14ac:dyDescent="0.2">
      <c r="A21" s="274"/>
      <c r="B21" s="276"/>
      <c r="C21" s="276"/>
      <c r="D21" s="276"/>
      <c r="E21" s="272"/>
      <c r="F21" s="272"/>
      <c r="M21" s="277" t="s">
        <v>205</v>
      </c>
      <c r="N21" s="278"/>
      <c r="O21" s="278"/>
    </row>
    <row r="22" spans="1:15" s="273" customFormat="1" ht="18" x14ac:dyDescent="0.2">
      <c r="A22" s="274"/>
      <c r="B22" s="276"/>
      <c r="C22" s="276"/>
      <c r="D22" s="276"/>
      <c r="E22" s="272"/>
      <c r="F22" s="272"/>
      <c r="M22" s="279" t="s">
        <v>206</v>
      </c>
      <c r="N22" s="280"/>
      <c r="O22" s="281" t="s">
        <v>207</v>
      </c>
    </row>
    <row r="23" spans="1:15" s="273" customFormat="1" ht="15" x14ac:dyDescent="0.2">
      <c r="A23" s="274"/>
      <c r="B23" s="276"/>
      <c r="C23" s="276"/>
      <c r="D23" s="276"/>
      <c r="E23" s="272"/>
      <c r="F23" s="272"/>
      <c r="M23" s="282" t="s">
        <v>208</v>
      </c>
      <c r="N23" s="283"/>
      <c r="O23" s="284">
        <v>100000</v>
      </c>
    </row>
    <row r="24" spans="1:15" s="273" customFormat="1" ht="15" x14ac:dyDescent="0.2">
      <c r="A24" s="274"/>
      <c r="B24" s="276"/>
      <c r="C24" s="276"/>
      <c r="D24" s="276"/>
      <c r="E24" s="272"/>
      <c r="F24" s="272"/>
      <c r="M24" s="285" t="s">
        <v>209</v>
      </c>
      <c r="N24" s="286"/>
      <c r="O24" s="287">
        <v>25000</v>
      </c>
    </row>
    <row r="25" spans="1:15" s="273" customFormat="1" ht="15" x14ac:dyDescent="0.2">
      <c r="A25" s="274"/>
      <c r="B25" s="276"/>
      <c r="C25" s="276"/>
      <c r="D25" s="276"/>
      <c r="E25" s="272"/>
      <c r="F25" s="272"/>
      <c r="M25" s="285" t="s">
        <v>210</v>
      </c>
      <c r="N25" s="286"/>
      <c r="O25" s="287">
        <v>100000</v>
      </c>
    </row>
    <row r="26" spans="1:15" s="273" customFormat="1" ht="15" x14ac:dyDescent="0.2">
      <c r="A26" s="274"/>
      <c r="B26" s="276"/>
      <c r="C26" s="276"/>
      <c r="D26" s="276"/>
      <c r="E26" s="272"/>
      <c r="F26" s="272"/>
      <c r="M26" s="285" t="s">
        <v>211</v>
      </c>
      <c r="N26" s="286"/>
      <c r="O26" s="287">
        <v>15000</v>
      </c>
    </row>
    <row r="27" spans="1:15" s="273" customFormat="1" ht="15" x14ac:dyDescent="0.2">
      <c r="A27" s="274"/>
      <c r="B27" s="276"/>
      <c r="C27" s="276"/>
      <c r="D27" s="276"/>
      <c r="E27" s="272"/>
      <c r="F27" s="272"/>
      <c r="M27" s="285" t="s">
        <v>212</v>
      </c>
      <c r="N27" s="286"/>
      <c r="O27" s="288">
        <v>14000</v>
      </c>
    </row>
    <row r="28" spans="1:15" s="273" customFormat="1" ht="18" x14ac:dyDescent="0.2">
      <c r="A28" s="274"/>
      <c r="B28" s="276"/>
      <c r="C28" s="276"/>
      <c r="D28" s="276"/>
      <c r="E28" s="272"/>
      <c r="F28" s="272"/>
      <c r="M28" s="289" t="s">
        <v>206</v>
      </c>
      <c r="N28" s="280"/>
      <c r="O28" s="290" t="s">
        <v>207</v>
      </c>
    </row>
    <row r="29" spans="1:15" s="273" customFormat="1" ht="15" x14ac:dyDescent="0.2">
      <c r="A29" s="274"/>
      <c r="B29" s="276"/>
      <c r="C29" s="276"/>
      <c r="D29" s="276"/>
      <c r="E29" s="272"/>
      <c r="F29" s="272"/>
      <c r="M29" s="282" t="s">
        <v>208</v>
      </c>
      <c r="N29" s="283"/>
      <c r="O29" s="284">
        <v>600000</v>
      </c>
    </row>
    <row r="30" spans="1:15" s="273" customFormat="1" ht="15" x14ac:dyDescent="0.2">
      <c r="A30" s="274"/>
      <c r="B30" s="276"/>
      <c r="C30" s="276"/>
      <c r="D30" s="276"/>
      <c r="E30" s="272"/>
      <c r="F30" s="272"/>
      <c r="M30" s="285" t="s">
        <v>209</v>
      </c>
      <c r="N30" s="286"/>
      <c r="O30" s="287">
        <v>850000</v>
      </c>
    </row>
    <row r="31" spans="1:15" s="273" customFormat="1" ht="15" x14ac:dyDescent="0.2">
      <c r="A31" s="274"/>
      <c r="B31" s="276"/>
      <c r="C31" s="276"/>
      <c r="D31" s="276"/>
      <c r="E31" s="272"/>
      <c r="F31" s="272"/>
      <c r="M31" s="285" t="s">
        <v>210</v>
      </c>
      <c r="N31" s="286"/>
      <c r="O31" s="287">
        <v>780000</v>
      </c>
    </row>
    <row r="32" spans="1:15" s="273" customFormat="1" ht="15" x14ac:dyDescent="0.2">
      <c r="A32" s="274"/>
      <c r="B32" s="276"/>
      <c r="C32" s="276"/>
      <c r="D32" s="276"/>
      <c r="E32" s="272"/>
      <c r="F32" s="272"/>
      <c r="M32" s="285" t="s">
        <v>211</v>
      </c>
      <c r="N32" s="286"/>
      <c r="O32" s="287">
        <v>9000</v>
      </c>
    </row>
    <row r="33" spans="1:15" s="273" customFormat="1" ht="15" x14ac:dyDescent="0.2">
      <c r="A33" s="274"/>
      <c r="B33" s="276"/>
      <c r="C33" s="276"/>
      <c r="D33" s="276"/>
      <c r="E33" s="272"/>
      <c r="F33" s="272"/>
      <c r="M33" s="291" t="s">
        <v>212</v>
      </c>
      <c r="N33" s="292"/>
      <c r="O33" s="288">
        <v>1000</v>
      </c>
    </row>
    <row r="34" spans="1:15" s="273" customFormat="1" ht="18" x14ac:dyDescent="0.2">
      <c r="A34" s="274"/>
      <c r="B34" s="276"/>
      <c r="C34" s="276"/>
      <c r="D34" s="276"/>
      <c r="E34" s="272"/>
      <c r="F34" s="272"/>
      <c r="M34" s="289" t="s">
        <v>213</v>
      </c>
      <c r="N34" s="280"/>
      <c r="O34" s="290" t="s">
        <v>207</v>
      </c>
    </row>
    <row r="35" spans="1:15" ht="15" x14ac:dyDescent="0.2">
      <c r="A35" s="274"/>
      <c r="M35" s="293" t="s">
        <v>214</v>
      </c>
      <c r="N35" s="294">
        <v>12</v>
      </c>
      <c r="O35" s="284">
        <v>1000000</v>
      </c>
    </row>
    <row r="36" spans="1:15" ht="15" x14ac:dyDescent="0.2">
      <c r="M36" s="295" t="s">
        <v>215</v>
      </c>
      <c r="N36" s="296">
        <v>12</v>
      </c>
      <c r="O36" s="288">
        <v>3000000</v>
      </c>
    </row>
    <row r="37" spans="1:15" ht="15" x14ac:dyDescent="0.2">
      <c r="M37" s="295" t="s">
        <v>216</v>
      </c>
      <c r="N37" s="297">
        <v>6</v>
      </c>
      <c r="O37" s="298"/>
    </row>
    <row r="38" spans="1:15" ht="15" x14ac:dyDescent="0.2">
      <c r="M38" s="299" t="s">
        <v>0</v>
      </c>
      <c r="N38" s="300">
        <f>SUM(N35:N37)</f>
        <v>30</v>
      </c>
      <c r="O38" s="301"/>
    </row>
    <row r="57" spans="2:6" ht="13.5" thickBot="1" x14ac:dyDescent="0.25"/>
    <row r="58" spans="2:6" ht="13.5" thickBot="1" x14ac:dyDescent="0.25">
      <c r="B58" s="236"/>
      <c r="C58" s="236"/>
      <c r="D58" s="236"/>
      <c r="E58" s="302"/>
      <c r="F58" s="303"/>
    </row>
    <row r="59" spans="2:6" ht="13.5" thickBot="1" x14ac:dyDescent="0.25">
      <c r="B59" s="236"/>
      <c r="C59" s="236"/>
      <c r="D59" s="236"/>
      <c r="E59" s="304"/>
      <c r="F59" s="305"/>
    </row>
    <row r="60" spans="2:6" ht="14.25" x14ac:dyDescent="0.2">
      <c r="B60" s="306" t="s">
        <v>159</v>
      </c>
      <c r="C60" s="306"/>
      <c r="D60" s="306"/>
      <c r="E60" s="307"/>
      <c r="F60" s="307"/>
    </row>
    <row r="61" spans="2:6" ht="15" thickBot="1" x14ac:dyDescent="0.25">
      <c r="B61" s="308" t="s">
        <v>160</v>
      </c>
      <c r="C61" s="308"/>
      <c r="D61" s="308"/>
      <c r="E61" s="309"/>
      <c r="F61" s="309"/>
    </row>
    <row r="62" spans="2:6" ht="15" thickBot="1" x14ac:dyDescent="0.25">
      <c r="B62" s="310" t="s">
        <v>161</v>
      </c>
      <c r="C62" s="310"/>
      <c r="D62" s="310"/>
      <c r="E62" s="311"/>
      <c r="F62" s="311"/>
    </row>
  </sheetData>
  <conditionalFormatting sqref="M21">
    <cfRule type="cellIs" dxfId="0" priority="1" operator="equal">
      <formula>0</formula>
    </cfRule>
  </conditionalFormatting>
  <printOptions horizontalCentered="1"/>
  <pageMargins left="0.21" right="0.21" top="0.19" bottom="0.24" header="0.17" footer="0.2"/>
  <pageSetup paperSize="9"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Z15"/>
  <sheetViews>
    <sheetView topLeftCell="J1" workbookViewId="0">
      <selection activeCell="T21" sqref="T21"/>
    </sheetView>
  </sheetViews>
  <sheetFormatPr defaultRowHeight="15" x14ac:dyDescent="0.25"/>
  <cols>
    <col min="1" max="1" width="3.140625" customWidth="1"/>
    <col min="2" max="2" width="23.5703125" bestFit="1" customWidth="1"/>
    <col min="3" max="5" width="9.42578125" bestFit="1" customWidth="1"/>
    <col min="6" max="8" width="9.5703125" bestFit="1" customWidth="1"/>
    <col min="9" max="11" width="10" bestFit="1" customWidth="1"/>
    <col min="12" max="13" width="9.5703125" bestFit="1" customWidth="1"/>
    <col min="14" max="26" width="10.5703125" bestFit="1" customWidth="1"/>
  </cols>
  <sheetData>
    <row r="2" spans="2:26" x14ac:dyDescent="0.25">
      <c r="B2" s="7" t="s">
        <v>26</v>
      </c>
      <c r="C2" s="152">
        <v>43983</v>
      </c>
      <c r="D2" s="152">
        <v>44013</v>
      </c>
      <c r="E2" s="152">
        <v>44044</v>
      </c>
      <c r="F2" s="152">
        <v>44075</v>
      </c>
      <c r="G2" s="152">
        <v>44105</v>
      </c>
      <c r="H2" s="152">
        <v>44136</v>
      </c>
      <c r="I2" s="152">
        <v>44166</v>
      </c>
      <c r="J2" s="152">
        <v>44197</v>
      </c>
      <c r="K2" s="152">
        <v>44228</v>
      </c>
      <c r="L2" s="152">
        <v>44256</v>
      </c>
      <c r="M2" s="152">
        <v>44287</v>
      </c>
      <c r="N2" s="152">
        <v>44317</v>
      </c>
      <c r="O2" s="152">
        <v>44348</v>
      </c>
      <c r="P2" s="152">
        <v>44378</v>
      </c>
      <c r="Q2" s="152">
        <v>44409</v>
      </c>
      <c r="R2" s="152">
        <v>44440</v>
      </c>
      <c r="S2" s="152">
        <v>44470</v>
      </c>
      <c r="T2" s="152">
        <v>44501</v>
      </c>
      <c r="U2" s="152">
        <v>44531</v>
      </c>
      <c r="V2" s="152">
        <v>44562</v>
      </c>
      <c r="W2" s="152">
        <v>44593</v>
      </c>
      <c r="X2" s="152">
        <v>44621</v>
      </c>
      <c r="Y2" s="152">
        <v>44652</v>
      </c>
      <c r="Z2" s="152">
        <v>44682</v>
      </c>
    </row>
    <row r="3" spans="2:26" x14ac:dyDescent="0.25">
      <c r="B3" s="5" t="s">
        <v>178</v>
      </c>
      <c r="C3" s="15">
        <v>5</v>
      </c>
      <c r="D3" s="15">
        <v>5</v>
      </c>
      <c r="E3" s="15">
        <v>8</v>
      </c>
      <c r="F3" s="15">
        <v>8</v>
      </c>
      <c r="G3" s="15">
        <v>10</v>
      </c>
      <c r="H3" s="15">
        <v>15</v>
      </c>
      <c r="I3" s="15">
        <v>20</v>
      </c>
      <c r="J3" s="15">
        <v>20</v>
      </c>
      <c r="K3" s="15">
        <v>25</v>
      </c>
      <c r="L3" s="15">
        <v>30</v>
      </c>
      <c r="M3" s="6">
        <v>35</v>
      </c>
      <c r="N3" s="6">
        <v>35</v>
      </c>
      <c r="O3" s="6">
        <v>40</v>
      </c>
      <c r="P3" s="6">
        <v>45</v>
      </c>
      <c r="Q3" s="6">
        <v>45</v>
      </c>
      <c r="R3" s="6">
        <v>50</v>
      </c>
      <c r="S3" s="6">
        <v>50</v>
      </c>
      <c r="T3" s="6">
        <v>50</v>
      </c>
      <c r="U3" s="6">
        <v>50</v>
      </c>
      <c r="V3" s="6">
        <v>50</v>
      </c>
      <c r="W3" s="6">
        <v>50</v>
      </c>
      <c r="X3" s="6">
        <v>40</v>
      </c>
      <c r="Y3" s="6">
        <v>30</v>
      </c>
      <c r="Z3" s="6">
        <v>10</v>
      </c>
    </row>
    <row r="4" spans="2:26" x14ac:dyDescent="0.25">
      <c r="B4" s="5" t="s">
        <v>176</v>
      </c>
      <c r="C4" s="15">
        <v>2</v>
      </c>
      <c r="D4" s="15">
        <v>2</v>
      </c>
      <c r="E4" s="15">
        <v>3</v>
      </c>
      <c r="F4" s="15">
        <v>3</v>
      </c>
      <c r="G4" s="15">
        <v>8</v>
      </c>
      <c r="H4" s="15">
        <v>8</v>
      </c>
      <c r="I4" s="15">
        <v>10</v>
      </c>
      <c r="J4" s="15">
        <v>20</v>
      </c>
      <c r="K4" s="15">
        <v>25</v>
      </c>
      <c r="L4" s="15">
        <v>30</v>
      </c>
      <c r="M4" s="6">
        <v>35</v>
      </c>
      <c r="N4" s="6">
        <v>50</v>
      </c>
      <c r="O4" s="6">
        <v>50</v>
      </c>
      <c r="P4" s="6">
        <v>50</v>
      </c>
      <c r="Q4" s="6">
        <v>50</v>
      </c>
      <c r="R4" s="6">
        <v>50</v>
      </c>
      <c r="S4" s="6">
        <v>50</v>
      </c>
      <c r="T4" s="6">
        <v>50</v>
      </c>
      <c r="U4" s="6">
        <v>50</v>
      </c>
      <c r="V4" s="6">
        <v>50</v>
      </c>
      <c r="W4" s="6">
        <v>50</v>
      </c>
      <c r="X4" s="6">
        <v>50</v>
      </c>
      <c r="Y4" s="6">
        <v>30</v>
      </c>
      <c r="Z4" s="6">
        <v>10</v>
      </c>
    </row>
    <row r="5" spans="2:26" ht="15.75" thickBot="1" x14ac:dyDescent="0.3">
      <c r="B5" s="8" t="s">
        <v>177</v>
      </c>
      <c r="C5" s="16">
        <v>2</v>
      </c>
      <c r="D5" s="16">
        <v>2</v>
      </c>
      <c r="E5" s="16">
        <v>3</v>
      </c>
      <c r="F5" s="16">
        <v>3</v>
      </c>
      <c r="G5" s="16">
        <v>8</v>
      </c>
      <c r="H5" s="16">
        <v>8</v>
      </c>
      <c r="I5" s="16">
        <v>10</v>
      </c>
      <c r="J5" s="16">
        <v>20</v>
      </c>
      <c r="K5" s="16">
        <v>25</v>
      </c>
      <c r="L5" s="16">
        <v>30</v>
      </c>
      <c r="M5" s="16">
        <v>35</v>
      </c>
      <c r="N5" s="16">
        <v>50</v>
      </c>
      <c r="O5" s="16">
        <v>50</v>
      </c>
      <c r="P5" s="16">
        <v>50</v>
      </c>
      <c r="Q5" s="16">
        <v>50</v>
      </c>
      <c r="R5" s="16">
        <v>50</v>
      </c>
      <c r="S5" s="16">
        <v>50</v>
      </c>
      <c r="T5" s="16"/>
      <c r="U5" s="16"/>
      <c r="V5" s="16"/>
      <c r="W5" s="16"/>
      <c r="X5" s="16"/>
      <c r="Y5" s="16"/>
      <c r="Z5" s="16"/>
    </row>
    <row r="6" spans="2:26" ht="15.75" thickTop="1" x14ac:dyDescent="0.25"/>
    <row r="7" spans="2:26" x14ac:dyDescent="0.25">
      <c r="C7" s="34">
        <v>48</v>
      </c>
    </row>
    <row r="8" spans="2:26" x14ac:dyDescent="0.25">
      <c r="B8" s="7" t="s">
        <v>30</v>
      </c>
      <c r="C8" s="152">
        <f>C2</f>
        <v>43983</v>
      </c>
      <c r="D8" s="152">
        <f t="shared" ref="D8:Z8" si="0">D2</f>
        <v>44013</v>
      </c>
      <c r="E8" s="152">
        <f t="shared" si="0"/>
        <v>44044</v>
      </c>
      <c r="F8" s="152">
        <f t="shared" si="0"/>
        <v>44075</v>
      </c>
      <c r="G8" s="152">
        <f t="shared" si="0"/>
        <v>44105</v>
      </c>
      <c r="H8" s="152">
        <f t="shared" si="0"/>
        <v>44136</v>
      </c>
      <c r="I8" s="152">
        <f t="shared" si="0"/>
        <v>44166</v>
      </c>
      <c r="J8" s="152">
        <f t="shared" si="0"/>
        <v>44197</v>
      </c>
      <c r="K8" s="152">
        <f t="shared" si="0"/>
        <v>44228</v>
      </c>
      <c r="L8" s="152">
        <f t="shared" si="0"/>
        <v>44256</v>
      </c>
      <c r="M8" s="152">
        <f t="shared" si="0"/>
        <v>44287</v>
      </c>
      <c r="N8" s="152">
        <f t="shared" si="0"/>
        <v>44317</v>
      </c>
      <c r="O8" s="152">
        <f t="shared" si="0"/>
        <v>44348</v>
      </c>
      <c r="P8" s="152">
        <f t="shared" si="0"/>
        <v>44378</v>
      </c>
      <c r="Q8" s="152">
        <f t="shared" si="0"/>
        <v>44409</v>
      </c>
      <c r="R8" s="152">
        <f t="shared" si="0"/>
        <v>44440</v>
      </c>
      <c r="S8" s="152">
        <f t="shared" si="0"/>
        <v>44470</v>
      </c>
      <c r="T8" s="152">
        <f t="shared" si="0"/>
        <v>44501</v>
      </c>
      <c r="U8" s="152">
        <f t="shared" si="0"/>
        <v>44531</v>
      </c>
      <c r="V8" s="152">
        <f t="shared" si="0"/>
        <v>44562</v>
      </c>
      <c r="W8" s="152">
        <f t="shared" si="0"/>
        <v>44593</v>
      </c>
      <c r="X8" s="152">
        <f t="shared" si="0"/>
        <v>44621</v>
      </c>
      <c r="Y8" s="152">
        <f t="shared" si="0"/>
        <v>44652</v>
      </c>
      <c r="Z8" s="152">
        <f t="shared" si="0"/>
        <v>44682</v>
      </c>
    </row>
    <row r="9" spans="2:26" x14ac:dyDescent="0.25">
      <c r="B9" s="5" t="s">
        <v>27</v>
      </c>
      <c r="C9" s="35">
        <f>C3*$C$7</f>
        <v>240</v>
      </c>
      <c r="D9" s="35">
        <f t="shared" ref="D9:Z9" si="1">D3*$C$7</f>
        <v>240</v>
      </c>
      <c r="E9" s="35">
        <f t="shared" si="1"/>
        <v>384</v>
      </c>
      <c r="F9" s="35">
        <f t="shared" si="1"/>
        <v>384</v>
      </c>
      <c r="G9" s="35">
        <f t="shared" si="1"/>
        <v>480</v>
      </c>
      <c r="H9" s="35">
        <f t="shared" si="1"/>
        <v>720</v>
      </c>
      <c r="I9" s="35">
        <f t="shared" si="1"/>
        <v>960</v>
      </c>
      <c r="J9" s="35">
        <f t="shared" si="1"/>
        <v>960</v>
      </c>
      <c r="K9" s="35">
        <f t="shared" si="1"/>
        <v>1200</v>
      </c>
      <c r="L9" s="35">
        <f t="shared" si="1"/>
        <v>1440</v>
      </c>
      <c r="M9" s="35">
        <f t="shared" si="1"/>
        <v>1680</v>
      </c>
      <c r="N9" s="35">
        <f t="shared" si="1"/>
        <v>1680</v>
      </c>
      <c r="O9" s="35">
        <f t="shared" si="1"/>
        <v>1920</v>
      </c>
      <c r="P9" s="35">
        <f t="shared" si="1"/>
        <v>2160</v>
      </c>
      <c r="Q9" s="35">
        <f t="shared" si="1"/>
        <v>2160</v>
      </c>
      <c r="R9" s="35">
        <f t="shared" si="1"/>
        <v>2400</v>
      </c>
      <c r="S9" s="35">
        <f t="shared" si="1"/>
        <v>2400</v>
      </c>
      <c r="T9" s="35">
        <f t="shared" si="1"/>
        <v>2400</v>
      </c>
      <c r="U9" s="35">
        <f t="shared" si="1"/>
        <v>2400</v>
      </c>
      <c r="V9" s="35">
        <f t="shared" si="1"/>
        <v>2400</v>
      </c>
      <c r="W9" s="35">
        <f t="shared" si="1"/>
        <v>2400</v>
      </c>
      <c r="X9" s="35">
        <f t="shared" si="1"/>
        <v>1920</v>
      </c>
      <c r="Y9" s="35">
        <f t="shared" si="1"/>
        <v>1440</v>
      </c>
      <c r="Z9" s="35">
        <f t="shared" si="1"/>
        <v>480</v>
      </c>
    </row>
    <row r="10" spans="2:26" x14ac:dyDescent="0.25">
      <c r="B10" s="5" t="s">
        <v>31</v>
      </c>
      <c r="C10" s="35">
        <f>SUM($C$9:C9)</f>
        <v>240</v>
      </c>
      <c r="D10" s="35">
        <f>SUM($C$9:D9)</f>
        <v>480</v>
      </c>
      <c r="E10" s="35">
        <f>SUM($C$9:E9)</f>
        <v>864</v>
      </c>
      <c r="F10" s="35">
        <f>SUM($C$9:F9)</f>
        <v>1248</v>
      </c>
      <c r="G10" s="35">
        <f>SUM($C$9:G9)</f>
        <v>1728</v>
      </c>
      <c r="H10" s="35">
        <f>SUM($C$9:H9)</f>
        <v>2448</v>
      </c>
      <c r="I10" s="35">
        <f>SUM($C$9:I9)</f>
        <v>3408</v>
      </c>
      <c r="J10" s="35">
        <f>SUM($C$9:J9)</f>
        <v>4368</v>
      </c>
      <c r="K10" s="35">
        <f>SUM($C$9:K9)</f>
        <v>5568</v>
      </c>
      <c r="L10" s="35">
        <f>SUM($C$9:L9)</f>
        <v>7008</v>
      </c>
      <c r="M10" s="35">
        <f>SUM($C$9:M9)</f>
        <v>8688</v>
      </c>
      <c r="N10" s="35">
        <f>SUM($C$9:N9)</f>
        <v>10368</v>
      </c>
      <c r="O10" s="35">
        <f>SUM($C$9:O9)</f>
        <v>12288</v>
      </c>
      <c r="P10" s="35">
        <f>SUM($C$9:P9)</f>
        <v>14448</v>
      </c>
      <c r="Q10" s="35">
        <f>SUM($C$9:Q9)</f>
        <v>16608</v>
      </c>
      <c r="R10" s="35">
        <f>SUM($C$9:R9)</f>
        <v>19008</v>
      </c>
      <c r="S10" s="35">
        <f>SUM($C$9:S9)</f>
        <v>21408</v>
      </c>
      <c r="T10" s="35">
        <f>SUM($C$9:T9)</f>
        <v>23808</v>
      </c>
      <c r="U10" s="35">
        <f>SUM($C$9:U9)</f>
        <v>26208</v>
      </c>
      <c r="V10" s="35">
        <f>SUM($C$9:V9)</f>
        <v>28608</v>
      </c>
      <c r="W10" s="35">
        <f>SUM($C$9:W9)</f>
        <v>31008</v>
      </c>
      <c r="X10" s="35">
        <f>SUM($C$9:X9)</f>
        <v>32928</v>
      </c>
      <c r="Y10" s="35">
        <f>SUM($C$9:Y9)</f>
        <v>34368</v>
      </c>
      <c r="Z10" s="35">
        <f>SUM($C$9:Z9)</f>
        <v>34848</v>
      </c>
    </row>
    <row r="11" spans="2:26" x14ac:dyDescent="0.25">
      <c r="B11" s="5" t="s">
        <v>29</v>
      </c>
      <c r="C11" s="35">
        <f>C4*$C$7</f>
        <v>96</v>
      </c>
      <c r="D11" s="35">
        <f t="shared" ref="D11:S11" si="2">D4*$C$7</f>
        <v>96</v>
      </c>
      <c r="E11" s="35">
        <f t="shared" si="2"/>
        <v>144</v>
      </c>
      <c r="F11" s="35">
        <f t="shared" si="2"/>
        <v>144</v>
      </c>
      <c r="G11" s="35">
        <f t="shared" si="2"/>
        <v>384</v>
      </c>
      <c r="H11" s="35">
        <f t="shared" si="2"/>
        <v>384</v>
      </c>
      <c r="I11" s="35">
        <f t="shared" si="2"/>
        <v>480</v>
      </c>
      <c r="J11" s="35">
        <f t="shared" si="2"/>
        <v>960</v>
      </c>
      <c r="K11" s="35">
        <f t="shared" si="2"/>
        <v>1200</v>
      </c>
      <c r="L11" s="35">
        <f t="shared" si="2"/>
        <v>1440</v>
      </c>
      <c r="M11" s="35">
        <f t="shared" si="2"/>
        <v>1680</v>
      </c>
      <c r="N11" s="35">
        <f t="shared" si="2"/>
        <v>2400</v>
      </c>
      <c r="O11" s="35">
        <f t="shared" si="2"/>
        <v>2400</v>
      </c>
      <c r="P11" s="35">
        <f t="shared" si="2"/>
        <v>2400</v>
      </c>
      <c r="Q11" s="35">
        <f t="shared" si="2"/>
        <v>2400</v>
      </c>
      <c r="R11" s="35">
        <f t="shared" si="2"/>
        <v>2400</v>
      </c>
      <c r="S11" s="35">
        <f t="shared" si="2"/>
        <v>2400</v>
      </c>
      <c r="T11" s="35">
        <f>T4*$C$7*0.6</f>
        <v>1440</v>
      </c>
      <c r="U11" s="35">
        <f t="shared" ref="U11:Z11" si="3">U4*$C$7*0.6</f>
        <v>1440</v>
      </c>
      <c r="V11" s="35">
        <f t="shared" si="3"/>
        <v>1440</v>
      </c>
      <c r="W11" s="35">
        <f t="shared" si="3"/>
        <v>1440</v>
      </c>
      <c r="X11" s="35">
        <f t="shared" si="3"/>
        <v>1440</v>
      </c>
      <c r="Y11" s="35">
        <f t="shared" si="3"/>
        <v>864</v>
      </c>
      <c r="Z11" s="35">
        <f t="shared" si="3"/>
        <v>288</v>
      </c>
    </row>
    <row r="12" spans="2:26" x14ac:dyDescent="0.25">
      <c r="B12" s="5" t="s">
        <v>32</v>
      </c>
      <c r="C12" s="35">
        <f>SUM($C$11:C11)</f>
        <v>96</v>
      </c>
      <c r="D12" s="35">
        <f>SUM($C$11:D11)</f>
        <v>192</v>
      </c>
      <c r="E12" s="35">
        <f>SUM($C$11:E11)</f>
        <v>336</v>
      </c>
      <c r="F12" s="35">
        <f>SUM($C$11:F11)</f>
        <v>480</v>
      </c>
      <c r="G12" s="35">
        <f>SUM($C$11:G11)</f>
        <v>864</v>
      </c>
      <c r="H12" s="35">
        <f>SUM($C$11:H11)</f>
        <v>1248</v>
      </c>
      <c r="I12" s="35">
        <f>SUM($C$11:I11)</f>
        <v>1728</v>
      </c>
      <c r="J12" s="35">
        <f>SUM($C$11:J11)</f>
        <v>2688</v>
      </c>
      <c r="K12" s="35">
        <f>SUM($C$11:K11)</f>
        <v>3888</v>
      </c>
      <c r="L12" s="35">
        <f>SUM($C$11:L11)</f>
        <v>5328</v>
      </c>
      <c r="M12" s="35">
        <f>SUM($C$11:M11)</f>
        <v>7008</v>
      </c>
      <c r="N12" s="35">
        <f>SUM($C$11:N11)</f>
        <v>9408</v>
      </c>
      <c r="O12" s="35">
        <f>SUM($C$11:O11)</f>
        <v>11808</v>
      </c>
      <c r="P12" s="35">
        <f>SUM($C$11:P11)</f>
        <v>14208</v>
      </c>
      <c r="Q12" s="35">
        <f>SUM($C$11:Q11)</f>
        <v>16608</v>
      </c>
      <c r="R12" s="35">
        <f>SUM($C$11:R11)</f>
        <v>19008</v>
      </c>
      <c r="S12" s="35">
        <f>SUM($C$11:S11)</f>
        <v>21408</v>
      </c>
      <c r="T12" s="35">
        <f>SUM($C$11:T11)</f>
        <v>22848</v>
      </c>
      <c r="U12" s="35">
        <f>SUM($C$11:U11)</f>
        <v>24288</v>
      </c>
      <c r="V12" s="35">
        <f>SUM($C$11:V11)</f>
        <v>25728</v>
      </c>
      <c r="W12" s="35">
        <f>SUM($C$11:W11)</f>
        <v>27168</v>
      </c>
      <c r="X12" s="35">
        <f>SUM($C$11:X11)</f>
        <v>28608</v>
      </c>
      <c r="Y12" s="35">
        <f>SUM($C$11:Y11)</f>
        <v>29472</v>
      </c>
      <c r="Z12" s="35">
        <f>SUM($C$11:Z11)</f>
        <v>29760</v>
      </c>
    </row>
    <row r="13" spans="2:26" x14ac:dyDescent="0.25">
      <c r="B13" s="5" t="s">
        <v>28</v>
      </c>
      <c r="C13" s="35">
        <f>C5*$C$7</f>
        <v>96</v>
      </c>
      <c r="D13" s="35">
        <f t="shared" ref="D13:S13" si="4">D5*$C$7</f>
        <v>96</v>
      </c>
      <c r="E13" s="35">
        <f t="shared" si="4"/>
        <v>144</v>
      </c>
      <c r="F13" s="35">
        <f t="shared" si="4"/>
        <v>144</v>
      </c>
      <c r="G13" s="35">
        <f t="shared" si="4"/>
        <v>384</v>
      </c>
      <c r="H13" s="35">
        <f t="shared" si="4"/>
        <v>384</v>
      </c>
      <c r="I13" s="35">
        <f t="shared" si="4"/>
        <v>480</v>
      </c>
      <c r="J13" s="35">
        <f t="shared" si="4"/>
        <v>960</v>
      </c>
      <c r="K13" s="35">
        <f t="shared" si="4"/>
        <v>1200</v>
      </c>
      <c r="L13" s="35">
        <f t="shared" si="4"/>
        <v>1440</v>
      </c>
      <c r="M13" s="35">
        <f t="shared" si="4"/>
        <v>1680</v>
      </c>
      <c r="N13" s="35">
        <f t="shared" si="4"/>
        <v>2400</v>
      </c>
      <c r="O13" s="35">
        <f t="shared" si="4"/>
        <v>2400</v>
      </c>
      <c r="P13" s="35">
        <f t="shared" si="4"/>
        <v>2400</v>
      </c>
      <c r="Q13" s="35">
        <f t="shared" si="4"/>
        <v>2400</v>
      </c>
      <c r="R13" s="35">
        <f t="shared" si="4"/>
        <v>2400</v>
      </c>
      <c r="S13" s="35">
        <f t="shared" si="4"/>
        <v>2400</v>
      </c>
      <c r="T13" s="35"/>
      <c r="U13" s="35"/>
      <c r="V13" s="35"/>
      <c r="W13" s="35"/>
      <c r="X13" s="35"/>
      <c r="Y13" s="35"/>
      <c r="Z13" s="35"/>
    </row>
    <row r="14" spans="2:26" ht="15.75" thickBot="1" x14ac:dyDescent="0.3">
      <c r="B14" s="8" t="s">
        <v>33</v>
      </c>
      <c r="C14" s="36">
        <f>SUM($C$13:C13)</f>
        <v>96</v>
      </c>
      <c r="D14" s="36">
        <f>SUM($C$13:D13)</f>
        <v>192</v>
      </c>
      <c r="E14" s="36">
        <f>SUM($C$13:E13)</f>
        <v>336</v>
      </c>
      <c r="F14" s="36">
        <f>SUM($C$13:F13)</f>
        <v>480</v>
      </c>
      <c r="G14" s="36">
        <f>SUM($C$13:G13)</f>
        <v>864</v>
      </c>
      <c r="H14" s="36">
        <f>SUM($C$13:H13)</f>
        <v>1248</v>
      </c>
      <c r="I14" s="36">
        <f>SUM($C$13:I13)</f>
        <v>1728</v>
      </c>
      <c r="J14" s="36">
        <f>SUM($C$13:J13)</f>
        <v>2688</v>
      </c>
      <c r="K14" s="36">
        <f>SUM($C$13:K13)</f>
        <v>3888</v>
      </c>
      <c r="L14" s="36">
        <f>SUM($C$13:L13)</f>
        <v>5328</v>
      </c>
      <c r="M14" s="36">
        <f>SUM($C$13:M13)</f>
        <v>7008</v>
      </c>
      <c r="N14" s="36">
        <f>SUM($C$13:N13)</f>
        <v>9408</v>
      </c>
      <c r="O14" s="36">
        <f>SUM($C$13:O13)</f>
        <v>11808</v>
      </c>
      <c r="P14" s="36">
        <f>SUM($C$13:P13)</f>
        <v>14208</v>
      </c>
      <c r="Q14" s="36">
        <f>SUM($C$13:Q13)</f>
        <v>16608</v>
      </c>
      <c r="R14" s="36">
        <f>SUM($C$13:R13)</f>
        <v>19008</v>
      </c>
      <c r="S14" s="36">
        <f>SUM($C$13:S13)</f>
        <v>21408</v>
      </c>
      <c r="T14" s="36"/>
      <c r="U14" s="36"/>
      <c r="V14" s="36"/>
      <c r="W14" s="36"/>
      <c r="X14" s="36"/>
      <c r="Y14" s="36"/>
      <c r="Z14" s="36"/>
    </row>
    <row r="15" spans="2:26" ht="15.75" thickTop="1" x14ac:dyDescent="0.25">
      <c r="B15" s="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BH101"/>
  <sheetViews>
    <sheetView showGridLines="0" tabSelected="1" view="pageBreakPreview" topLeftCell="A8" zoomScale="130" zoomScaleNormal="70" zoomScaleSheetLayoutView="130" zoomScalePageLayoutView="130" workbookViewId="0">
      <selection activeCell="BL8" sqref="BL8"/>
    </sheetView>
  </sheetViews>
  <sheetFormatPr defaultRowHeight="15" x14ac:dyDescent="0.25"/>
  <cols>
    <col min="1" max="2" width="1.7109375" style="2" customWidth="1"/>
    <col min="3" max="3" width="1.140625" style="2" customWidth="1"/>
    <col min="4" max="4" width="1.42578125" style="2" customWidth="1"/>
    <col min="5" max="81" width="1.7109375" style="2" customWidth="1"/>
    <col min="82" max="16384" width="9.140625" style="2"/>
  </cols>
  <sheetData>
    <row r="1" spans="1:60" ht="42" customHeight="1" x14ac:dyDescent="0.35">
      <c r="A1" s="340" t="s">
        <v>230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2"/>
      <c r="BG1" s="145"/>
      <c r="BH1" s="145"/>
    </row>
    <row r="2" spans="1:60" ht="18.75" x14ac:dyDescent="0.3">
      <c r="A2" s="316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317"/>
      <c r="AZ2" s="317"/>
      <c r="BA2" s="317"/>
      <c r="BB2" s="317"/>
      <c r="BC2" s="317"/>
      <c r="BD2" s="317"/>
      <c r="BE2" s="317"/>
      <c r="BF2" s="318"/>
      <c r="BG2" s="145"/>
      <c r="BH2" s="145"/>
    </row>
    <row r="3" spans="1:60" ht="18.75" x14ac:dyDescent="0.3">
      <c r="A3" s="316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  <c r="AY3" s="319"/>
      <c r="AZ3" s="319"/>
      <c r="BA3" s="319"/>
      <c r="BB3" s="319"/>
      <c r="BC3" s="319"/>
      <c r="BD3" s="319"/>
      <c r="BE3" s="319"/>
      <c r="BF3" s="320"/>
    </row>
    <row r="4" spans="1:60" ht="18.75" x14ac:dyDescent="0.3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20"/>
    </row>
    <row r="5" spans="1:60" ht="18.75" x14ac:dyDescent="0.3">
      <c r="A5" s="316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319"/>
      <c r="AY5" s="319"/>
      <c r="AZ5" s="319"/>
      <c r="BA5" s="319"/>
      <c r="BB5" s="319"/>
      <c r="BC5" s="319"/>
      <c r="BD5" s="319"/>
      <c r="BE5" s="319"/>
      <c r="BF5" s="320"/>
    </row>
    <row r="6" spans="1:60" s="144" customFormat="1" ht="15.75" x14ac:dyDescent="0.25">
      <c r="A6" s="321"/>
      <c r="B6" s="322" t="s">
        <v>59</v>
      </c>
      <c r="C6" s="323"/>
      <c r="D6" s="323"/>
      <c r="E6" s="323"/>
      <c r="F6" s="323"/>
      <c r="G6" s="323"/>
      <c r="H6" s="324"/>
      <c r="I6" s="323"/>
      <c r="J6" s="324"/>
      <c r="K6" s="323"/>
      <c r="L6" s="323"/>
      <c r="M6" s="324"/>
      <c r="N6" s="323"/>
      <c r="O6" s="323"/>
      <c r="P6" s="323"/>
      <c r="Q6" s="324"/>
      <c r="R6" s="323"/>
      <c r="S6" s="323"/>
      <c r="T6" s="324"/>
      <c r="U6" s="323"/>
      <c r="V6" s="323"/>
      <c r="W6" s="323"/>
      <c r="X6" s="323"/>
      <c r="Y6" s="323"/>
      <c r="Z6" s="323"/>
      <c r="AA6" s="323"/>
      <c r="AB6" s="323"/>
      <c r="AC6" s="323"/>
      <c r="AD6" s="322" t="s">
        <v>109</v>
      </c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4"/>
      <c r="AS6" s="323"/>
      <c r="AT6" s="323"/>
      <c r="AU6" s="323"/>
      <c r="AV6" s="323"/>
      <c r="AW6" s="324"/>
      <c r="AX6" s="323"/>
      <c r="AY6" s="323"/>
      <c r="AZ6" s="323"/>
      <c r="BA6" s="323"/>
      <c r="BB6" s="323"/>
      <c r="BC6" s="323"/>
      <c r="BD6" s="323"/>
      <c r="BE6" s="323"/>
      <c r="BF6" s="325"/>
    </row>
    <row r="7" spans="1:60" x14ac:dyDescent="0.25">
      <c r="A7" s="326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27"/>
      <c r="T7" s="319"/>
      <c r="U7" s="319"/>
      <c r="V7" s="319"/>
      <c r="W7" s="319"/>
      <c r="X7" s="319"/>
      <c r="Y7" s="319"/>
      <c r="Z7" s="319"/>
      <c r="AA7" s="319"/>
      <c r="AB7" s="328"/>
      <c r="AC7" s="328"/>
      <c r="AD7" s="319"/>
      <c r="AE7" s="319"/>
      <c r="AF7" s="319"/>
      <c r="AG7" s="319"/>
      <c r="AH7" s="319"/>
      <c r="AI7" s="319"/>
      <c r="AJ7" s="319"/>
      <c r="AK7" s="319"/>
      <c r="AL7" s="319"/>
      <c r="AM7" s="319"/>
      <c r="AN7" s="319"/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19"/>
      <c r="AZ7" s="319"/>
      <c r="BA7" s="319"/>
      <c r="BB7" s="319"/>
      <c r="BC7" s="319"/>
      <c r="BD7" s="319"/>
      <c r="BE7" s="319"/>
      <c r="BF7" s="329"/>
      <c r="BH7" s="13"/>
    </row>
    <row r="8" spans="1:60" x14ac:dyDescent="0.25">
      <c r="A8" s="326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27"/>
      <c r="T8" s="319"/>
      <c r="U8" s="319"/>
      <c r="V8" s="319"/>
      <c r="W8" s="319"/>
      <c r="X8" s="319"/>
      <c r="Y8" s="319"/>
      <c r="Z8" s="319"/>
      <c r="AA8" s="319"/>
      <c r="AB8" s="328"/>
      <c r="AC8" s="328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/>
      <c r="AO8" s="319"/>
      <c r="AP8" s="319"/>
      <c r="AQ8" s="319"/>
      <c r="AR8" s="319"/>
      <c r="AS8" s="319"/>
      <c r="AT8" s="319"/>
      <c r="AU8" s="319"/>
      <c r="AV8" s="319"/>
      <c r="AW8" s="319"/>
      <c r="AX8" s="319"/>
      <c r="AY8" s="319"/>
      <c r="AZ8" s="319"/>
      <c r="BA8" s="319"/>
      <c r="BB8" s="319"/>
      <c r="BC8" s="319"/>
      <c r="BD8" s="319"/>
      <c r="BE8" s="319"/>
      <c r="BF8" s="329"/>
    </row>
    <row r="9" spans="1:60" x14ac:dyDescent="0.25">
      <c r="A9" s="326"/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27"/>
      <c r="T9" s="319"/>
      <c r="U9" s="319"/>
      <c r="V9" s="319"/>
      <c r="W9" s="319"/>
      <c r="X9" s="319"/>
      <c r="Y9" s="319"/>
      <c r="Z9" s="319"/>
      <c r="AA9" s="319"/>
      <c r="AB9" s="328"/>
      <c r="AC9" s="328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19"/>
      <c r="AP9" s="319"/>
      <c r="AQ9" s="319"/>
      <c r="AR9" s="319"/>
      <c r="AS9" s="319"/>
      <c r="AT9" s="319"/>
      <c r="AU9" s="319"/>
      <c r="AV9" s="319"/>
      <c r="AW9" s="319"/>
      <c r="AX9" s="319"/>
      <c r="AY9" s="319"/>
      <c r="AZ9" s="319"/>
      <c r="BA9" s="319"/>
      <c r="BB9" s="319"/>
      <c r="BC9" s="319"/>
      <c r="BD9" s="319"/>
      <c r="BE9" s="319"/>
      <c r="BF9" s="329"/>
    </row>
    <row r="10" spans="1:60" x14ac:dyDescent="0.25">
      <c r="A10" s="326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27"/>
      <c r="T10" s="319"/>
      <c r="U10" s="319"/>
      <c r="V10" s="319"/>
      <c r="W10" s="319"/>
      <c r="X10" s="319"/>
      <c r="Y10" s="319"/>
      <c r="Z10" s="319"/>
      <c r="AA10" s="319"/>
      <c r="AB10" s="328"/>
      <c r="AC10" s="328"/>
      <c r="AD10" s="319"/>
      <c r="AE10" s="319"/>
      <c r="AF10" s="319"/>
      <c r="AG10" s="319"/>
      <c r="AH10" s="319"/>
      <c r="AI10" s="319"/>
      <c r="AJ10" s="319"/>
      <c r="AK10" s="319"/>
      <c r="AL10" s="319"/>
      <c r="AM10" s="319"/>
      <c r="AN10" s="319"/>
      <c r="AO10" s="319"/>
      <c r="AP10" s="319"/>
      <c r="AQ10" s="319"/>
      <c r="AR10" s="319"/>
      <c r="AS10" s="319"/>
      <c r="AT10" s="319"/>
      <c r="AU10" s="319"/>
      <c r="AV10" s="319"/>
      <c r="AW10" s="319"/>
      <c r="AX10" s="319"/>
      <c r="AY10" s="319"/>
      <c r="AZ10" s="319"/>
      <c r="BA10" s="319"/>
      <c r="BB10" s="319"/>
      <c r="BC10" s="319"/>
      <c r="BD10" s="319"/>
      <c r="BE10" s="319"/>
      <c r="BF10" s="329"/>
    </row>
    <row r="11" spans="1:60" x14ac:dyDescent="0.25">
      <c r="A11" s="326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27"/>
      <c r="T11" s="319"/>
      <c r="U11" s="319"/>
      <c r="V11" s="319"/>
      <c r="W11" s="319"/>
      <c r="X11" s="319"/>
      <c r="Y11" s="319"/>
      <c r="Z11" s="319"/>
      <c r="AA11" s="319"/>
      <c r="AB11" s="328"/>
      <c r="AC11" s="328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19"/>
      <c r="AZ11" s="319"/>
      <c r="BA11" s="319"/>
      <c r="BB11" s="319"/>
      <c r="BC11" s="319"/>
      <c r="BD11" s="319"/>
      <c r="BE11" s="319"/>
      <c r="BF11" s="329"/>
    </row>
    <row r="12" spans="1:60" x14ac:dyDescent="0.25">
      <c r="A12" s="326"/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27"/>
      <c r="T12" s="319"/>
      <c r="U12" s="319"/>
      <c r="V12" s="319"/>
      <c r="W12" s="319"/>
      <c r="X12" s="319"/>
      <c r="Y12" s="319"/>
      <c r="Z12" s="319"/>
      <c r="AA12" s="319"/>
      <c r="AB12" s="328"/>
      <c r="AC12" s="328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19"/>
      <c r="BA12" s="319"/>
      <c r="BB12" s="319"/>
      <c r="BC12" s="319"/>
      <c r="BD12" s="319"/>
      <c r="BE12" s="319"/>
      <c r="BF12" s="329"/>
    </row>
    <row r="13" spans="1:60" x14ac:dyDescent="0.25">
      <c r="A13" s="326"/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27"/>
      <c r="T13" s="319"/>
      <c r="U13" s="319"/>
      <c r="V13" s="319"/>
      <c r="W13" s="319"/>
      <c r="X13" s="319"/>
      <c r="Y13" s="319"/>
      <c r="Z13" s="319"/>
      <c r="AA13" s="319"/>
      <c r="AB13" s="328"/>
      <c r="AC13" s="328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29"/>
    </row>
    <row r="14" spans="1:60" x14ac:dyDescent="0.25">
      <c r="A14" s="326"/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27"/>
      <c r="T14" s="319"/>
      <c r="U14" s="319"/>
      <c r="V14" s="319"/>
      <c r="W14" s="319"/>
      <c r="X14" s="319"/>
      <c r="Y14" s="319"/>
      <c r="Z14" s="319"/>
      <c r="AA14" s="319"/>
      <c r="AB14" s="328"/>
      <c r="AC14" s="328"/>
      <c r="AD14" s="319"/>
      <c r="AE14" s="319"/>
      <c r="AF14" s="319"/>
      <c r="AG14" s="319"/>
      <c r="AH14" s="319"/>
      <c r="AI14" s="319"/>
      <c r="AJ14" s="319"/>
      <c r="AK14" s="319"/>
      <c r="AL14" s="319"/>
      <c r="AM14" s="319"/>
      <c r="AN14" s="319"/>
      <c r="AO14" s="319"/>
      <c r="AP14" s="319"/>
      <c r="AQ14" s="319"/>
      <c r="AR14" s="319"/>
      <c r="AS14" s="319"/>
      <c r="AT14" s="319"/>
      <c r="AU14" s="319"/>
      <c r="AV14" s="319"/>
      <c r="AW14" s="319"/>
      <c r="AX14" s="319"/>
      <c r="AY14" s="319"/>
      <c r="AZ14" s="319"/>
      <c r="BA14" s="319"/>
      <c r="BB14" s="319"/>
      <c r="BC14" s="319"/>
      <c r="BD14" s="319"/>
      <c r="BE14" s="319"/>
      <c r="BF14" s="329"/>
    </row>
    <row r="15" spans="1:60" x14ac:dyDescent="0.25">
      <c r="A15" s="326"/>
      <c r="B15" s="322" t="s">
        <v>229</v>
      </c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30"/>
      <c r="T15" s="328"/>
      <c r="U15" s="328"/>
      <c r="V15" s="328"/>
      <c r="W15" s="328"/>
      <c r="X15" s="328"/>
      <c r="Y15" s="328"/>
      <c r="Z15" s="328"/>
      <c r="AA15" s="328"/>
      <c r="AB15" s="328"/>
      <c r="AC15" s="328"/>
      <c r="AD15" s="319"/>
      <c r="AE15" s="319"/>
      <c r="AF15" s="319"/>
      <c r="AG15" s="319"/>
      <c r="AH15" s="319"/>
      <c r="AI15" s="319"/>
      <c r="AJ15" s="319"/>
      <c r="AK15" s="319"/>
      <c r="AL15" s="319"/>
      <c r="AM15" s="319"/>
      <c r="AN15" s="319"/>
      <c r="AO15" s="319"/>
      <c r="AP15" s="319"/>
      <c r="AQ15" s="319"/>
      <c r="AR15" s="319"/>
      <c r="AS15" s="319"/>
      <c r="AT15" s="319"/>
      <c r="AU15" s="319"/>
      <c r="AV15" s="319"/>
      <c r="AW15" s="319"/>
      <c r="AX15" s="319"/>
      <c r="AY15" s="319"/>
      <c r="AZ15" s="319"/>
      <c r="BA15" s="319"/>
      <c r="BB15" s="319"/>
      <c r="BC15" s="319"/>
      <c r="BD15" s="319"/>
      <c r="BE15" s="319"/>
      <c r="BF15" s="329"/>
    </row>
    <row r="16" spans="1:60" x14ac:dyDescent="0.25">
      <c r="A16" s="326"/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27"/>
      <c r="T16" s="319"/>
      <c r="U16" s="319"/>
      <c r="V16" s="319"/>
      <c r="W16" s="319"/>
      <c r="X16" s="319"/>
      <c r="Y16" s="319"/>
      <c r="Z16" s="319"/>
      <c r="AA16" s="319"/>
      <c r="AB16" s="328"/>
      <c r="AC16" s="328"/>
      <c r="AD16" s="319"/>
      <c r="AE16" s="319"/>
      <c r="AF16" s="319"/>
      <c r="AG16" s="319"/>
      <c r="AH16" s="319"/>
      <c r="AI16" s="319"/>
      <c r="AJ16" s="319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  <c r="AU16" s="319"/>
      <c r="AV16" s="319"/>
      <c r="AW16" s="319"/>
      <c r="AX16" s="319"/>
      <c r="AY16" s="319"/>
      <c r="AZ16" s="319"/>
      <c r="BA16" s="319"/>
      <c r="BB16" s="319"/>
      <c r="BC16" s="319"/>
      <c r="BD16" s="319"/>
      <c r="BE16" s="319"/>
      <c r="BF16" s="329"/>
    </row>
    <row r="17" spans="1:58" x14ac:dyDescent="0.25">
      <c r="A17" s="326"/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27"/>
      <c r="T17" s="319"/>
      <c r="U17" s="319"/>
      <c r="V17" s="319"/>
      <c r="W17" s="319"/>
      <c r="X17" s="319"/>
      <c r="Y17" s="319"/>
      <c r="Z17" s="319"/>
      <c r="AA17" s="319"/>
      <c r="AB17" s="328"/>
      <c r="AC17" s="328"/>
      <c r="AD17" s="319"/>
      <c r="AE17" s="319"/>
      <c r="AF17" s="319"/>
      <c r="AG17" s="319"/>
      <c r="AH17" s="319"/>
      <c r="AI17" s="319"/>
      <c r="AJ17" s="319"/>
      <c r="AK17" s="319"/>
      <c r="AL17" s="319"/>
      <c r="AM17" s="319"/>
      <c r="AN17" s="319"/>
      <c r="AO17" s="319"/>
      <c r="AP17" s="319"/>
      <c r="AQ17" s="319"/>
      <c r="AR17" s="319"/>
      <c r="AS17" s="319"/>
      <c r="AT17" s="319"/>
      <c r="AU17" s="319"/>
      <c r="AV17" s="319"/>
      <c r="AW17" s="319"/>
      <c r="AX17" s="319"/>
      <c r="AY17" s="319"/>
      <c r="AZ17" s="319"/>
      <c r="BA17" s="319"/>
      <c r="BB17" s="319"/>
      <c r="BC17" s="319"/>
      <c r="BD17" s="319"/>
      <c r="BE17" s="319"/>
      <c r="BF17" s="329"/>
    </row>
    <row r="18" spans="1:58" x14ac:dyDescent="0.25">
      <c r="A18" s="326"/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27"/>
      <c r="T18" s="319"/>
      <c r="U18" s="319"/>
      <c r="V18" s="319"/>
      <c r="W18" s="319"/>
      <c r="X18" s="319"/>
      <c r="Y18" s="319"/>
      <c r="Z18" s="319"/>
      <c r="AA18" s="319"/>
      <c r="AB18" s="328"/>
      <c r="AC18" s="328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19"/>
      <c r="AR18" s="319"/>
      <c r="AS18" s="319"/>
      <c r="AT18" s="319"/>
      <c r="AU18" s="319"/>
      <c r="AV18" s="319"/>
      <c r="AW18" s="319"/>
      <c r="AX18" s="319"/>
      <c r="AY18" s="319"/>
      <c r="AZ18" s="319"/>
      <c r="BA18" s="319"/>
      <c r="BB18" s="319"/>
      <c r="BC18" s="319"/>
      <c r="BD18" s="319"/>
      <c r="BE18" s="319"/>
      <c r="BF18" s="329"/>
    </row>
    <row r="19" spans="1:58" x14ac:dyDescent="0.25">
      <c r="A19" s="326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28"/>
      <c r="AC19" s="328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19"/>
      <c r="AU19" s="319"/>
      <c r="AV19" s="319"/>
      <c r="AW19" s="319"/>
      <c r="AX19" s="319"/>
      <c r="AY19" s="319"/>
      <c r="AZ19" s="319"/>
      <c r="BA19" s="319"/>
      <c r="BB19" s="319"/>
      <c r="BC19" s="319"/>
      <c r="BD19" s="319"/>
      <c r="BE19" s="319"/>
      <c r="BF19" s="329"/>
    </row>
    <row r="20" spans="1:58" x14ac:dyDescent="0.25">
      <c r="A20" s="326"/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27"/>
      <c r="T20" s="319"/>
      <c r="U20" s="319"/>
      <c r="V20" s="319"/>
      <c r="W20" s="319"/>
      <c r="X20" s="319"/>
      <c r="Y20" s="319"/>
      <c r="Z20" s="319"/>
      <c r="AA20" s="319"/>
      <c r="AB20" s="328"/>
      <c r="AC20" s="328"/>
      <c r="AD20" s="319"/>
      <c r="AE20" s="319"/>
      <c r="AF20" s="319"/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19"/>
      <c r="BA20" s="319"/>
      <c r="BB20" s="319"/>
      <c r="BC20" s="319"/>
      <c r="BD20" s="319"/>
      <c r="BE20" s="319"/>
      <c r="BF20" s="329"/>
    </row>
    <row r="21" spans="1:58" x14ac:dyDescent="0.25">
      <c r="A21" s="326"/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27"/>
      <c r="T21" s="319"/>
      <c r="U21" s="319"/>
      <c r="V21" s="319"/>
      <c r="W21" s="319"/>
      <c r="X21" s="319"/>
      <c r="Y21" s="319"/>
      <c r="Z21" s="319"/>
      <c r="AA21" s="319"/>
      <c r="AB21" s="328"/>
      <c r="AC21" s="328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19"/>
      <c r="AS21" s="319"/>
      <c r="AT21" s="319"/>
      <c r="AU21" s="319"/>
      <c r="AV21" s="319"/>
      <c r="AW21" s="319"/>
      <c r="AX21" s="319"/>
      <c r="AY21" s="319"/>
      <c r="AZ21" s="319"/>
      <c r="BA21" s="319"/>
      <c r="BB21" s="319"/>
      <c r="BC21" s="319"/>
      <c r="BD21" s="319"/>
      <c r="BE21" s="319"/>
      <c r="BF21" s="329"/>
    </row>
    <row r="22" spans="1:58" x14ac:dyDescent="0.25">
      <c r="A22" s="326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27"/>
      <c r="T22" s="319"/>
      <c r="U22" s="319"/>
      <c r="V22" s="319"/>
      <c r="W22" s="319"/>
      <c r="X22" s="319"/>
      <c r="Y22" s="319"/>
      <c r="Z22" s="319"/>
      <c r="AA22" s="319"/>
      <c r="AB22" s="328"/>
      <c r="AC22" s="328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19"/>
      <c r="AO22" s="319"/>
      <c r="AP22" s="319"/>
      <c r="AQ22" s="319"/>
      <c r="AR22" s="319"/>
      <c r="AS22" s="319"/>
      <c r="AT22" s="319"/>
      <c r="AU22" s="319"/>
      <c r="AV22" s="319"/>
      <c r="AW22" s="319"/>
      <c r="AX22" s="319"/>
      <c r="AY22" s="319"/>
      <c r="AZ22" s="319"/>
      <c r="BA22" s="319"/>
      <c r="BB22" s="319"/>
      <c r="BC22" s="319"/>
      <c r="BD22" s="319"/>
      <c r="BE22" s="319"/>
      <c r="BF22" s="329"/>
    </row>
    <row r="23" spans="1:58" x14ac:dyDescent="0.25">
      <c r="A23" s="326"/>
      <c r="B23" s="322" t="s">
        <v>163</v>
      </c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30"/>
      <c r="Q23" s="328"/>
      <c r="R23" s="328"/>
      <c r="S23" s="322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  <c r="AL23" s="328"/>
      <c r="AM23" s="328"/>
      <c r="AN23" s="328"/>
      <c r="AO23" s="328"/>
      <c r="AP23" s="328"/>
      <c r="AQ23" s="328"/>
      <c r="AR23" s="328"/>
      <c r="AS23" s="328"/>
      <c r="AT23" s="328"/>
      <c r="AU23" s="328"/>
      <c r="AV23" s="328"/>
      <c r="AW23" s="328"/>
      <c r="AX23" s="328"/>
      <c r="AY23" s="328"/>
      <c r="AZ23" s="328"/>
      <c r="BA23" s="328"/>
      <c r="BB23" s="328"/>
      <c r="BC23" s="328"/>
      <c r="BD23" s="328"/>
      <c r="BE23" s="328"/>
      <c r="BF23" s="329"/>
    </row>
    <row r="24" spans="1:58" x14ac:dyDescent="0.25">
      <c r="A24" s="326"/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27"/>
      <c r="T24" s="319"/>
      <c r="U24" s="319"/>
      <c r="V24" s="319"/>
      <c r="W24" s="319"/>
      <c r="X24" s="319"/>
      <c r="Y24" s="319"/>
      <c r="Z24" s="319"/>
      <c r="AA24" s="319"/>
      <c r="AB24" s="328"/>
      <c r="AC24" s="328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19"/>
      <c r="AO24" s="319"/>
      <c r="AP24" s="319"/>
      <c r="AQ24" s="319"/>
      <c r="AR24" s="319"/>
      <c r="AS24" s="319"/>
      <c r="AT24" s="319"/>
      <c r="AU24" s="319"/>
      <c r="AV24" s="319"/>
      <c r="AW24" s="319"/>
      <c r="AX24" s="319"/>
      <c r="AY24" s="319"/>
      <c r="AZ24" s="319"/>
      <c r="BA24" s="319"/>
      <c r="BB24" s="319"/>
      <c r="BC24" s="319"/>
      <c r="BD24" s="319"/>
      <c r="BE24" s="319"/>
      <c r="BF24" s="329"/>
    </row>
    <row r="25" spans="1:58" x14ac:dyDescent="0.25">
      <c r="A25" s="326"/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27"/>
      <c r="T25" s="319"/>
      <c r="U25" s="319"/>
      <c r="V25" s="319"/>
      <c r="W25" s="319"/>
      <c r="X25" s="319"/>
      <c r="Y25" s="319"/>
      <c r="Z25" s="319"/>
      <c r="AA25" s="319"/>
      <c r="AB25" s="328"/>
      <c r="AC25" s="328"/>
      <c r="AD25" s="319"/>
      <c r="AE25" s="319"/>
      <c r="AF25" s="319"/>
      <c r="AG25" s="319"/>
      <c r="AH25" s="319"/>
      <c r="AI25" s="319"/>
      <c r="AJ25" s="319"/>
      <c r="AK25" s="319"/>
      <c r="AL25" s="319"/>
      <c r="AM25" s="319"/>
      <c r="AN25" s="319"/>
      <c r="AO25" s="319"/>
      <c r="AP25" s="319"/>
      <c r="AQ25" s="319"/>
      <c r="AR25" s="319"/>
      <c r="AS25" s="319"/>
      <c r="AT25" s="319"/>
      <c r="AU25" s="319"/>
      <c r="AV25" s="319"/>
      <c r="AW25" s="319"/>
      <c r="AX25" s="319"/>
      <c r="AY25" s="319"/>
      <c r="AZ25" s="319"/>
      <c r="BA25" s="319"/>
      <c r="BB25" s="319"/>
      <c r="BC25" s="319"/>
      <c r="BD25" s="319"/>
      <c r="BE25" s="319"/>
      <c r="BF25" s="329"/>
    </row>
    <row r="26" spans="1:58" x14ac:dyDescent="0.25">
      <c r="A26" s="326"/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27"/>
      <c r="T26" s="319"/>
      <c r="U26" s="319"/>
      <c r="V26" s="319"/>
      <c r="W26" s="319"/>
      <c r="X26" s="319"/>
      <c r="Y26" s="319"/>
      <c r="Z26" s="319"/>
      <c r="AA26" s="319"/>
      <c r="AB26" s="328"/>
      <c r="AC26" s="328"/>
      <c r="AD26" s="319"/>
      <c r="AE26" s="319"/>
      <c r="AF26" s="319"/>
      <c r="AG26" s="319"/>
      <c r="AH26" s="319"/>
      <c r="AI26" s="319"/>
      <c r="AJ26" s="319"/>
      <c r="AK26" s="319"/>
      <c r="AL26" s="319"/>
      <c r="AM26" s="319"/>
      <c r="AN26" s="319"/>
      <c r="AO26" s="319"/>
      <c r="AP26" s="319"/>
      <c r="AQ26" s="319"/>
      <c r="AR26" s="319"/>
      <c r="AS26" s="319"/>
      <c r="AT26" s="319"/>
      <c r="AU26" s="319"/>
      <c r="AV26" s="319"/>
      <c r="AW26" s="319"/>
      <c r="AX26" s="319"/>
      <c r="AY26" s="319"/>
      <c r="AZ26" s="319"/>
      <c r="BA26" s="319"/>
      <c r="BB26" s="319"/>
      <c r="BC26" s="319"/>
      <c r="BD26" s="319"/>
      <c r="BE26" s="319"/>
      <c r="BF26" s="329"/>
    </row>
    <row r="27" spans="1:58" s="13" customFormat="1" x14ac:dyDescent="0.25">
      <c r="A27" s="331"/>
      <c r="B27" s="327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30"/>
      <c r="AC27" s="330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7"/>
      <c r="AP27" s="327"/>
      <c r="AQ27" s="327"/>
      <c r="AR27" s="327"/>
      <c r="AS27" s="327"/>
      <c r="AT27" s="327"/>
      <c r="AU27" s="327"/>
      <c r="AV27" s="327"/>
      <c r="AW27" s="327"/>
      <c r="AX27" s="327"/>
      <c r="AY27" s="327"/>
      <c r="AZ27" s="327"/>
      <c r="BA27" s="327"/>
      <c r="BB27" s="327"/>
      <c r="BC27" s="327"/>
      <c r="BD27" s="327"/>
      <c r="BE27" s="327"/>
      <c r="BF27" s="332"/>
    </row>
    <row r="28" spans="1:58" x14ac:dyDescent="0.25">
      <c r="A28" s="326"/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28"/>
      <c r="AC28" s="328"/>
      <c r="AD28" s="319"/>
      <c r="AE28" s="319"/>
      <c r="AF28" s="319"/>
      <c r="AG28" s="319"/>
      <c r="AH28" s="319"/>
      <c r="AI28" s="319"/>
      <c r="AJ28" s="319"/>
      <c r="AK28" s="319"/>
      <c r="AL28" s="319"/>
      <c r="AM28" s="319"/>
      <c r="AN28" s="319"/>
      <c r="AO28" s="319"/>
      <c r="AP28" s="319"/>
      <c r="AQ28" s="319"/>
      <c r="AR28" s="319"/>
      <c r="AS28" s="319"/>
      <c r="AT28" s="319"/>
      <c r="AU28" s="319"/>
      <c r="AV28" s="319"/>
      <c r="AW28" s="319"/>
      <c r="AX28" s="319"/>
      <c r="AY28" s="319"/>
      <c r="AZ28" s="319"/>
      <c r="BA28" s="319"/>
      <c r="BB28" s="319"/>
      <c r="BC28" s="319"/>
      <c r="BD28" s="319"/>
      <c r="BE28" s="319"/>
      <c r="BF28" s="329"/>
    </row>
    <row r="29" spans="1:58" x14ac:dyDescent="0.25">
      <c r="A29" s="326"/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27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28"/>
      <c r="AC29" s="328"/>
      <c r="AD29" s="319"/>
      <c r="AE29" s="319"/>
      <c r="AF29" s="319"/>
      <c r="AG29" s="319"/>
      <c r="AH29" s="319"/>
      <c r="AI29" s="319"/>
      <c r="AJ29" s="319"/>
      <c r="AK29" s="319"/>
      <c r="AL29" s="319"/>
      <c r="AM29" s="319"/>
      <c r="AN29" s="319"/>
      <c r="AO29" s="319"/>
      <c r="AP29" s="319"/>
      <c r="AQ29" s="319"/>
      <c r="AR29" s="319"/>
      <c r="AS29" s="319"/>
      <c r="AT29" s="319"/>
      <c r="AU29" s="319"/>
      <c r="AV29" s="319"/>
      <c r="AW29" s="319"/>
      <c r="AX29" s="319"/>
      <c r="AY29" s="319"/>
      <c r="AZ29" s="319"/>
      <c r="BA29" s="319"/>
      <c r="BB29" s="319"/>
      <c r="BC29" s="319"/>
      <c r="BD29" s="319"/>
      <c r="BE29" s="319"/>
      <c r="BF29" s="329"/>
    </row>
    <row r="30" spans="1:58" ht="23.25" x14ac:dyDescent="0.25">
      <c r="A30" s="326"/>
      <c r="B30" s="333" t="s">
        <v>105</v>
      </c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27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9"/>
      <c r="AB30" s="328"/>
      <c r="AC30" s="328"/>
      <c r="AD30" s="319"/>
      <c r="AE30" s="319"/>
      <c r="AF30" s="319"/>
      <c r="AG30" s="319"/>
      <c r="AH30" s="319"/>
      <c r="AI30" s="319"/>
      <c r="AJ30" s="319"/>
      <c r="AK30" s="319"/>
      <c r="AL30" s="319"/>
      <c r="AM30" s="319"/>
      <c r="AN30" s="319"/>
      <c r="AO30" s="319"/>
      <c r="AP30" s="319"/>
      <c r="AQ30" s="319"/>
      <c r="AR30" s="319"/>
      <c r="AS30" s="319"/>
      <c r="AT30" s="319"/>
      <c r="AU30" s="319"/>
      <c r="AV30" s="319"/>
      <c r="AW30" s="319"/>
      <c r="AX30" s="319"/>
      <c r="AY30" s="319"/>
      <c r="AZ30" s="319"/>
      <c r="BA30" s="319"/>
      <c r="BB30" s="319"/>
      <c r="BC30" s="319"/>
      <c r="BD30" s="319"/>
      <c r="BE30" s="319"/>
      <c r="BF30" s="329"/>
    </row>
    <row r="31" spans="1:58" ht="23.25" x14ac:dyDescent="0.25">
      <c r="A31" s="326"/>
      <c r="B31" s="333" t="s">
        <v>105</v>
      </c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27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28"/>
      <c r="AC31" s="328"/>
      <c r="AD31" s="319"/>
      <c r="AE31" s="319"/>
      <c r="AF31" s="319"/>
      <c r="AG31" s="319"/>
      <c r="AH31" s="319"/>
      <c r="AI31" s="319"/>
      <c r="AJ31" s="319"/>
      <c r="AK31" s="319"/>
      <c r="AL31" s="319"/>
      <c r="AM31" s="319"/>
      <c r="AN31" s="319"/>
      <c r="AO31" s="319"/>
      <c r="AP31" s="319"/>
      <c r="AQ31" s="319"/>
      <c r="AR31" s="319"/>
      <c r="AS31" s="319"/>
      <c r="AT31" s="319"/>
      <c r="AU31" s="319"/>
      <c r="AV31" s="319"/>
      <c r="AW31" s="319"/>
      <c r="AX31" s="319"/>
      <c r="AY31" s="319"/>
      <c r="AZ31" s="319"/>
      <c r="BA31" s="319"/>
      <c r="BB31" s="319"/>
      <c r="BC31" s="319"/>
      <c r="BD31" s="319"/>
      <c r="BE31" s="319"/>
      <c r="BF31" s="329"/>
    </row>
    <row r="32" spans="1:58" x14ac:dyDescent="0.25">
      <c r="A32" s="326"/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27"/>
      <c r="R32" s="319"/>
      <c r="S32" s="327"/>
      <c r="T32" s="319"/>
      <c r="U32" s="319"/>
      <c r="V32" s="319"/>
      <c r="W32" s="319"/>
      <c r="X32" s="319"/>
      <c r="Y32" s="319"/>
      <c r="Z32" s="319"/>
      <c r="AA32" s="319"/>
      <c r="AB32" s="328"/>
      <c r="AC32" s="328"/>
      <c r="AD32" s="319"/>
      <c r="AE32" s="319"/>
      <c r="AF32" s="319"/>
      <c r="AG32" s="319"/>
      <c r="AH32" s="319"/>
      <c r="AI32" s="319"/>
      <c r="AJ32" s="319"/>
      <c r="AK32" s="319"/>
      <c r="AL32" s="319"/>
      <c r="AM32" s="319"/>
      <c r="AN32" s="319"/>
      <c r="AO32" s="319"/>
      <c r="AP32" s="319"/>
      <c r="AQ32" s="319"/>
      <c r="AR32" s="319"/>
      <c r="AS32" s="319"/>
      <c r="AT32" s="319"/>
      <c r="AU32" s="319"/>
      <c r="AV32" s="319"/>
      <c r="AW32" s="319"/>
      <c r="AX32" s="319"/>
      <c r="AY32" s="319"/>
      <c r="AZ32" s="319"/>
      <c r="BA32" s="319"/>
      <c r="BB32" s="319"/>
      <c r="BC32" s="319"/>
      <c r="BD32" s="319"/>
      <c r="BE32" s="319"/>
      <c r="BF32" s="329"/>
    </row>
    <row r="33" spans="1:58" ht="18.75" hidden="1" x14ac:dyDescent="0.3">
      <c r="A33" s="326"/>
      <c r="B33" s="334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27"/>
      <c r="Q33" s="319"/>
      <c r="R33" s="319"/>
      <c r="S33" s="319"/>
      <c r="T33" s="319"/>
      <c r="U33" s="319"/>
      <c r="V33" s="319"/>
      <c r="W33" s="319"/>
      <c r="X33" s="334"/>
      <c r="Y33" s="319"/>
      <c r="Z33" s="319"/>
      <c r="AA33" s="319"/>
      <c r="AB33" s="328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319"/>
      <c r="AZ33" s="319"/>
      <c r="BA33" s="319"/>
      <c r="BB33" s="319"/>
      <c r="BC33" s="319"/>
      <c r="BD33" s="319"/>
      <c r="BE33" s="319"/>
      <c r="BF33" s="329"/>
    </row>
    <row r="34" spans="1:58" x14ac:dyDescent="0.25">
      <c r="A34" s="326"/>
      <c r="B34" s="322" t="s">
        <v>164</v>
      </c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30"/>
      <c r="Q34" s="328"/>
      <c r="R34" s="328"/>
      <c r="S34" s="328"/>
      <c r="T34" s="328"/>
      <c r="U34" s="328"/>
      <c r="V34" s="328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328"/>
      <c r="AU34" s="328"/>
      <c r="AV34" s="328"/>
      <c r="AW34" s="328"/>
      <c r="AX34" s="328"/>
      <c r="AY34" s="328"/>
      <c r="AZ34" s="328"/>
      <c r="BA34" s="328"/>
      <c r="BB34" s="328"/>
      <c r="BC34" s="328"/>
      <c r="BD34" s="328"/>
      <c r="BE34" s="328"/>
      <c r="BF34" s="329"/>
    </row>
    <row r="35" spans="1:58" x14ac:dyDescent="0.25">
      <c r="A35" s="326"/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27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19"/>
      <c r="AO35" s="319"/>
      <c r="AP35" s="319"/>
      <c r="AQ35" s="319"/>
      <c r="AR35" s="319"/>
      <c r="AS35" s="319"/>
      <c r="AT35" s="319"/>
      <c r="AU35" s="319"/>
      <c r="AV35" s="319"/>
      <c r="AW35" s="319"/>
      <c r="AX35" s="319"/>
      <c r="AY35" s="319"/>
      <c r="AZ35" s="319"/>
      <c r="BA35" s="319"/>
      <c r="BB35" s="319"/>
      <c r="BC35" s="319"/>
      <c r="BD35" s="319"/>
      <c r="BE35" s="319"/>
      <c r="BF35" s="329"/>
    </row>
    <row r="36" spans="1:58" ht="23.25" x14ac:dyDescent="0.25">
      <c r="A36" s="326"/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27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19"/>
      <c r="AO36" s="319"/>
      <c r="AP36" s="319"/>
      <c r="AQ36" s="333"/>
      <c r="AR36" s="319"/>
      <c r="AS36" s="319"/>
      <c r="AT36" s="319"/>
      <c r="AU36" s="319"/>
      <c r="AV36" s="319"/>
      <c r="AW36" s="319"/>
      <c r="AX36" s="319"/>
      <c r="AY36" s="319"/>
      <c r="AZ36" s="319"/>
      <c r="BA36" s="319"/>
      <c r="BB36" s="319"/>
      <c r="BC36" s="319"/>
      <c r="BD36" s="319"/>
      <c r="BE36" s="319"/>
      <c r="BF36" s="329"/>
    </row>
    <row r="37" spans="1:58" x14ac:dyDescent="0.25">
      <c r="A37" s="326"/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27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19"/>
      <c r="AO37" s="319"/>
      <c r="AP37" s="319"/>
      <c r="AQ37" s="319"/>
      <c r="AR37" s="319"/>
      <c r="AS37" s="319"/>
      <c r="AT37" s="319"/>
      <c r="AU37" s="319"/>
      <c r="AV37" s="319"/>
      <c r="AW37" s="319"/>
      <c r="AX37" s="319"/>
      <c r="AY37" s="319"/>
      <c r="AZ37" s="319"/>
      <c r="BA37" s="319"/>
      <c r="BB37" s="319"/>
      <c r="BC37" s="319"/>
      <c r="BD37" s="319"/>
      <c r="BE37" s="319"/>
      <c r="BF37" s="329"/>
    </row>
    <row r="38" spans="1:58" x14ac:dyDescent="0.25">
      <c r="A38" s="326"/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319"/>
      <c r="AJ38" s="319"/>
      <c r="AK38" s="319"/>
      <c r="AL38" s="319"/>
      <c r="AM38" s="319"/>
      <c r="AN38" s="319"/>
      <c r="AO38" s="319"/>
      <c r="AP38" s="319"/>
      <c r="AQ38" s="319"/>
      <c r="AR38" s="319"/>
      <c r="AS38" s="319"/>
      <c r="AT38" s="319"/>
      <c r="AU38" s="319"/>
      <c r="AV38" s="319"/>
      <c r="AW38" s="319"/>
      <c r="AX38" s="319"/>
      <c r="AY38" s="319"/>
      <c r="AZ38" s="319"/>
      <c r="BA38" s="319"/>
      <c r="BB38" s="319"/>
      <c r="BC38" s="319"/>
      <c r="BD38" s="319"/>
      <c r="BE38" s="319"/>
      <c r="BF38" s="329"/>
    </row>
    <row r="39" spans="1:58" x14ac:dyDescent="0.25">
      <c r="A39" s="326"/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19"/>
      <c r="AK39" s="319"/>
      <c r="AL39" s="319"/>
      <c r="AM39" s="319"/>
      <c r="AN39" s="319"/>
      <c r="AO39" s="319"/>
      <c r="AP39" s="319"/>
      <c r="AQ39" s="319"/>
      <c r="AR39" s="319"/>
      <c r="AS39" s="319"/>
      <c r="AT39" s="319"/>
      <c r="AU39" s="319"/>
      <c r="AV39" s="319"/>
      <c r="AW39" s="319"/>
      <c r="AX39" s="319"/>
      <c r="AY39" s="319"/>
      <c r="AZ39" s="319"/>
      <c r="BA39" s="319"/>
      <c r="BB39" s="319"/>
      <c r="BC39" s="319"/>
      <c r="BD39" s="319"/>
      <c r="BE39" s="319"/>
      <c r="BF39" s="329"/>
    </row>
    <row r="40" spans="1:58" x14ac:dyDescent="0.25">
      <c r="A40" s="326"/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319"/>
      <c r="AS40" s="319"/>
      <c r="AT40" s="319"/>
      <c r="AU40" s="319"/>
      <c r="AV40" s="319"/>
      <c r="AW40" s="319"/>
      <c r="AX40" s="319"/>
      <c r="AY40" s="319"/>
      <c r="AZ40" s="319"/>
      <c r="BA40" s="319"/>
      <c r="BB40" s="319"/>
      <c r="BC40" s="319"/>
      <c r="BD40" s="319"/>
      <c r="BE40" s="319"/>
      <c r="BF40" s="329"/>
    </row>
    <row r="41" spans="1:58" x14ac:dyDescent="0.25">
      <c r="A41" s="326"/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R41" s="319"/>
      <c r="AS41" s="319"/>
      <c r="AT41" s="319"/>
      <c r="AU41" s="319"/>
      <c r="AV41" s="319"/>
      <c r="AW41" s="319"/>
      <c r="AX41" s="319"/>
      <c r="AY41" s="319"/>
      <c r="AZ41" s="319"/>
      <c r="BA41" s="319"/>
      <c r="BB41" s="319"/>
      <c r="BC41" s="319"/>
      <c r="BD41" s="319"/>
      <c r="BE41" s="319"/>
      <c r="BF41" s="329"/>
    </row>
    <row r="42" spans="1:58" x14ac:dyDescent="0.25">
      <c r="A42" s="326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  <c r="AM42" s="319"/>
      <c r="AN42" s="319"/>
      <c r="AO42" s="319"/>
      <c r="AP42" s="319"/>
      <c r="AQ42" s="319"/>
      <c r="AR42" s="319"/>
      <c r="AS42" s="319"/>
      <c r="AT42" s="319"/>
      <c r="AU42" s="319"/>
      <c r="AV42" s="319"/>
      <c r="AW42" s="319"/>
      <c r="AX42" s="319"/>
      <c r="AY42" s="319"/>
      <c r="AZ42" s="319"/>
      <c r="BA42" s="319"/>
      <c r="BB42" s="319"/>
      <c r="BC42" s="319"/>
      <c r="BD42" s="319"/>
      <c r="BE42" s="319"/>
      <c r="BF42" s="329"/>
    </row>
    <row r="43" spans="1:58" x14ac:dyDescent="0.25">
      <c r="A43" s="326"/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19"/>
      <c r="AP43" s="319"/>
      <c r="AQ43" s="319"/>
      <c r="AR43" s="319"/>
      <c r="AS43" s="319"/>
      <c r="AT43" s="319"/>
      <c r="AU43" s="319"/>
      <c r="AV43" s="319"/>
      <c r="AW43" s="319"/>
      <c r="AX43" s="319"/>
      <c r="AY43" s="319"/>
      <c r="AZ43" s="319"/>
      <c r="BA43" s="319"/>
      <c r="BB43" s="319"/>
      <c r="BC43" s="319"/>
      <c r="BD43" s="319"/>
      <c r="BE43" s="319"/>
      <c r="BF43" s="329"/>
    </row>
    <row r="44" spans="1:58" x14ac:dyDescent="0.25">
      <c r="A44" s="326"/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19"/>
      <c r="AP44" s="319"/>
      <c r="AQ44" s="319"/>
      <c r="AR44" s="319"/>
      <c r="AS44" s="319"/>
      <c r="AT44" s="319"/>
      <c r="AU44" s="319"/>
      <c r="AV44" s="319"/>
      <c r="AW44" s="319"/>
      <c r="AX44" s="319"/>
      <c r="AY44" s="319"/>
      <c r="AZ44" s="319"/>
      <c r="BA44" s="319"/>
      <c r="BB44" s="319"/>
      <c r="BC44" s="319"/>
      <c r="BD44" s="319"/>
      <c r="BE44" s="319"/>
      <c r="BF44" s="329"/>
    </row>
    <row r="45" spans="1:58" x14ac:dyDescent="0.25">
      <c r="A45" s="326"/>
      <c r="B45" s="319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P45" s="319"/>
      <c r="AQ45" s="319"/>
      <c r="AR45" s="319"/>
      <c r="AS45" s="319"/>
      <c r="AT45" s="319"/>
      <c r="AU45" s="319"/>
      <c r="AV45" s="319"/>
      <c r="AW45" s="319"/>
      <c r="AX45" s="319"/>
      <c r="AY45" s="319"/>
      <c r="AZ45" s="319"/>
      <c r="BA45" s="319"/>
      <c r="BB45" s="319"/>
      <c r="BC45" s="319"/>
      <c r="BD45" s="319"/>
      <c r="BE45" s="319"/>
      <c r="BF45" s="329"/>
    </row>
    <row r="46" spans="1:58" x14ac:dyDescent="0.25">
      <c r="A46" s="326"/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19"/>
      <c r="AK46" s="319"/>
      <c r="AL46" s="319"/>
      <c r="AM46" s="319"/>
      <c r="AN46" s="319"/>
      <c r="AO46" s="319"/>
      <c r="AP46" s="319"/>
      <c r="AQ46" s="319"/>
      <c r="AR46" s="319"/>
      <c r="AS46" s="319"/>
      <c r="AT46" s="319"/>
      <c r="AU46" s="319"/>
      <c r="AV46" s="319"/>
      <c r="AW46" s="319"/>
      <c r="AX46" s="319"/>
      <c r="AY46" s="319"/>
      <c r="AZ46" s="319"/>
      <c r="BA46" s="319"/>
      <c r="BB46" s="319"/>
      <c r="BC46" s="319"/>
      <c r="BD46" s="319"/>
      <c r="BE46" s="319"/>
      <c r="BF46" s="329"/>
    </row>
    <row r="47" spans="1:58" x14ac:dyDescent="0.25">
      <c r="A47" s="326"/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19"/>
      <c r="AL47" s="319"/>
      <c r="AM47" s="319"/>
      <c r="AN47" s="319"/>
      <c r="AO47" s="319"/>
      <c r="AP47" s="319"/>
      <c r="AQ47" s="319"/>
      <c r="AR47" s="319"/>
      <c r="AS47" s="319"/>
      <c r="AT47" s="319"/>
      <c r="AU47" s="319"/>
      <c r="AV47" s="319"/>
      <c r="AW47" s="319"/>
      <c r="AX47" s="319"/>
      <c r="AY47" s="319"/>
      <c r="AZ47" s="319"/>
      <c r="BA47" s="319"/>
      <c r="BB47" s="319"/>
      <c r="BC47" s="319"/>
      <c r="BD47" s="319"/>
      <c r="BE47" s="319"/>
      <c r="BF47" s="329"/>
    </row>
    <row r="48" spans="1:58" ht="20.100000000000001" customHeight="1" x14ac:dyDescent="0.25">
      <c r="A48" s="326"/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  <c r="AL48" s="319"/>
      <c r="AM48" s="319"/>
      <c r="AN48" s="319"/>
      <c r="AO48" s="319"/>
      <c r="AP48" s="319"/>
      <c r="AQ48" s="319"/>
      <c r="AR48" s="319"/>
      <c r="AS48" s="319"/>
      <c r="AT48" s="319"/>
      <c r="AU48" s="319"/>
      <c r="AV48" s="319"/>
      <c r="AW48" s="319"/>
      <c r="AX48" s="319"/>
      <c r="AY48" s="319"/>
      <c r="AZ48" s="319"/>
      <c r="BA48" s="319"/>
      <c r="BB48" s="319"/>
      <c r="BC48" s="319"/>
      <c r="BD48" s="319"/>
      <c r="BE48" s="319"/>
      <c r="BF48" s="329"/>
    </row>
    <row r="49" spans="1:58" s="13" customFormat="1" ht="9.9499999999999993" customHeight="1" x14ac:dyDescent="0.25">
      <c r="A49" s="331"/>
      <c r="B49" s="328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30"/>
      <c r="Q49" s="328"/>
      <c r="R49" s="328"/>
      <c r="S49" s="328"/>
      <c r="T49" s="328"/>
      <c r="U49" s="328"/>
      <c r="V49" s="328"/>
      <c r="W49" s="328"/>
      <c r="X49" s="328"/>
      <c r="Y49" s="328"/>
      <c r="Z49" s="328"/>
      <c r="AA49" s="328"/>
      <c r="AB49" s="328"/>
      <c r="AC49" s="328"/>
      <c r="AD49" s="328"/>
      <c r="AE49" s="328"/>
      <c r="AF49" s="328"/>
      <c r="AG49" s="330"/>
      <c r="AH49" s="328"/>
      <c r="AI49" s="330"/>
      <c r="AJ49" s="330"/>
      <c r="AK49" s="330"/>
      <c r="AL49" s="330"/>
      <c r="AM49" s="330"/>
      <c r="AN49" s="330"/>
      <c r="AO49" s="330"/>
      <c r="AP49" s="328"/>
      <c r="AQ49" s="330"/>
      <c r="AR49" s="330"/>
      <c r="AS49" s="330"/>
      <c r="AT49" s="330"/>
      <c r="AU49" s="330"/>
      <c r="AV49" s="330"/>
      <c r="AW49" s="330"/>
      <c r="AX49" s="330"/>
      <c r="AY49" s="330"/>
      <c r="AZ49" s="330"/>
      <c r="BA49" s="330"/>
      <c r="BB49" s="330"/>
      <c r="BC49" s="330"/>
      <c r="BD49" s="330"/>
      <c r="BE49" s="330"/>
      <c r="BF49" s="332"/>
    </row>
    <row r="50" spans="1:58" x14ac:dyDescent="0.25">
      <c r="A50" s="326"/>
      <c r="B50" s="322" t="s">
        <v>165</v>
      </c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2"/>
      <c r="AE50" s="328"/>
      <c r="AF50" s="328"/>
      <c r="AG50" s="328"/>
      <c r="AH50" s="328"/>
      <c r="AI50" s="328"/>
      <c r="AJ50" s="328"/>
      <c r="AK50" s="328"/>
      <c r="AL50" s="328"/>
      <c r="AM50" s="328"/>
      <c r="AN50" s="328"/>
      <c r="AO50" s="328"/>
      <c r="AP50" s="328"/>
      <c r="AQ50" s="328"/>
      <c r="AR50" s="328"/>
      <c r="AS50" s="328"/>
      <c r="AT50" s="328"/>
      <c r="AU50" s="328"/>
      <c r="AV50" s="328"/>
      <c r="AW50" s="328"/>
      <c r="AX50" s="328"/>
      <c r="AY50" s="328"/>
      <c r="AZ50" s="328"/>
      <c r="BA50" s="328"/>
      <c r="BB50" s="328"/>
      <c r="BC50" s="328"/>
      <c r="BD50" s="328"/>
      <c r="BE50" s="328"/>
      <c r="BF50" s="329"/>
    </row>
    <row r="51" spans="1:58" x14ac:dyDescent="0.25">
      <c r="A51" s="326"/>
      <c r="B51" s="319"/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27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319"/>
      <c r="AJ51" s="319"/>
      <c r="AK51" s="319"/>
      <c r="AL51" s="319"/>
      <c r="AM51" s="319"/>
      <c r="AN51" s="319"/>
      <c r="AO51" s="319"/>
      <c r="AP51" s="319"/>
      <c r="AQ51" s="319"/>
      <c r="AR51" s="319"/>
      <c r="AS51" s="319"/>
      <c r="AT51" s="319"/>
      <c r="AU51" s="319"/>
      <c r="AV51" s="319"/>
      <c r="AW51" s="319"/>
      <c r="AX51" s="319"/>
      <c r="AY51" s="319"/>
      <c r="AZ51" s="319"/>
      <c r="BA51" s="319"/>
      <c r="BB51" s="319"/>
      <c r="BC51" s="319"/>
      <c r="BD51" s="319"/>
      <c r="BE51" s="319"/>
      <c r="BF51" s="329"/>
    </row>
    <row r="52" spans="1:58" x14ac:dyDescent="0.25">
      <c r="A52" s="326"/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27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19"/>
      <c r="AV52" s="319"/>
      <c r="AW52" s="319"/>
      <c r="AX52" s="319"/>
      <c r="AY52" s="319"/>
      <c r="AZ52" s="319"/>
      <c r="BA52" s="319"/>
      <c r="BB52" s="319"/>
      <c r="BC52" s="319"/>
      <c r="BD52" s="319"/>
      <c r="BE52" s="319"/>
      <c r="BF52" s="329"/>
    </row>
    <row r="53" spans="1:58" ht="23.25" x14ac:dyDescent="0.25">
      <c r="A53" s="326"/>
      <c r="B53" s="333" t="s">
        <v>108</v>
      </c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27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  <c r="AL53" s="319"/>
      <c r="AM53" s="319"/>
      <c r="AN53" s="319"/>
      <c r="AO53" s="319"/>
      <c r="AP53" s="319"/>
      <c r="AQ53" s="319"/>
      <c r="AR53" s="319"/>
      <c r="AS53" s="319"/>
      <c r="AT53" s="319"/>
      <c r="AU53" s="319"/>
      <c r="AV53" s="319"/>
      <c r="AW53" s="319"/>
      <c r="AX53" s="319"/>
      <c r="AY53" s="319"/>
      <c r="AZ53" s="319"/>
      <c r="BA53" s="319"/>
      <c r="BB53" s="319"/>
      <c r="BC53" s="319"/>
      <c r="BD53" s="319"/>
      <c r="BE53" s="319"/>
      <c r="BF53" s="329"/>
    </row>
    <row r="54" spans="1:58" x14ac:dyDescent="0.25">
      <c r="A54" s="326"/>
      <c r="B54" s="319"/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27"/>
      <c r="Q54" s="319"/>
      <c r="R54" s="319"/>
      <c r="S54" s="319"/>
      <c r="T54" s="319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19"/>
      <c r="AK54" s="319"/>
      <c r="AL54" s="319"/>
      <c r="AM54" s="319"/>
      <c r="AN54" s="319"/>
      <c r="AO54" s="319"/>
      <c r="AP54" s="319"/>
      <c r="AQ54" s="319"/>
      <c r="AR54" s="319"/>
      <c r="AS54" s="319"/>
      <c r="AT54" s="319"/>
      <c r="AU54" s="319"/>
      <c r="AV54" s="319"/>
      <c r="AW54" s="319"/>
      <c r="AX54" s="319"/>
      <c r="AY54" s="319"/>
      <c r="AZ54" s="319"/>
      <c r="BA54" s="319"/>
      <c r="BB54" s="319"/>
      <c r="BC54" s="319"/>
      <c r="BD54" s="319"/>
      <c r="BE54" s="319"/>
      <c r="BF54" s="329"/>
    </row>
    <row r="55" spans="1:58" x14ac:dyDescent="0.25">
      <c r="A55" s="326"/>
      <c r="B55" s="319"/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27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19"/>
      <c r="AK55" s="319"/>
      <c r="AL55" s="319"/>
      <c r="AM55" s="319"/>
      <c r="AN55" s="319"/>
      <c r="AO55" s="319"/>
      <c r="AP55" s="319"/>
      <c r="AQ55" s="319"/>
      <c r="AR55" s="319"/>
      <c r="AS55" s="319"/>
      <c r="AT55" s="319"/>
      <c r="AU55" s="319"/>
      <c r="AV55" s="319"/>
      <c r="AW55" s="319"/>
      <c r="AX55" s="319"/>
      <c r="AY55" s="319"/>
      <c r="AZ55" s="319"/>
      <c r="BA55" s="319"/>
      <c r="BB55" s="319"/>
      <c r="BC55" s="319"/>
      <c r="BD55" s="319"/>
      <c r="BE55" s="319"/>
      <c r="BF55" s="329"/>
    </row>
    <row r="56" spans="1:58" x14ac:dyDescent="0.25">
      <c r="A56" s="326"/>
      <c r="B56" s="319"/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27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J56" s="319"/>
      <c r="AK56" s="319"/>
      <c r="AL56" s="319"/>
      <c r="AM56" s="319"/>
      <c r="AN56" s="319"/>
      <c r="AO56" s="319"/>
      <c r="AP56" s="319"/>
      <c r="AQ56" s="319"/>
      <c r="AR56" s="319"/>
      <c r="AS56" s="319"/>
      <c r="AT56" s="319"/>
      <c r="AU56" s="319"/>
      <c r="AV56" s="319"/>
      <c r="AW56" s="319"/>
      <c r="AX56" s="319"/>
      <c r="AY56" s="319"/>
      <c r="AZ56" s="319"/>
      <c r="BA56" s="319"/>
      <c r="BB56" s="319"/>
      <c r="BC56" s="319"/>
      <c r="BD56" s="319"/>
      <c r="BE56" s="319"/>
      <c r="BF56" s="329"/>
    </row>
    <row r="57" spans="1:58" x14ac:dyDescent="0.25">
      <c r="A57" s="326"/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27"/>
      <c r="Q57" s="319"/>
      <c r="R57" s="319"/>
      <c r="S57" s="319"/>
      <c r="T57" s="319"/>
      <c r="U57" s="319"/>
      <c r="V57" s="319"/>
      <c r="W57" s="319"/>
      <c r="X57" s="319"/>
      <c r="Y57" s="319"/>
      <c r="Z57" s="319"/>
      <c r="AA57" s="319"/>
      <c r="AB57" s="319"/>
      <c r="AC57" s="319"/>
      <c r="AD57" s="319"/>
      <c r="AE57" s="319"/>
      <c r="AF57" s="319"/>
      <c r="AG57" s="319"/>
      <c r="AH57" s="319"/>
      <c r="AI57" s="319"/>
      <c r="AJ57" s="319"/>
      <c r="AK57" s="319"/>
      <c r="AL57" s="319"/>
      <c r="AM57" s="319"/>
      <c r="AN57" s="319"/>
      <c r="AO57" s="319"/>
      <c r="AP57" s="319"/>
      <c r="AQ57" s="319"/>
      <c r="AR57" s="319"/>
      <c r="AS57" s="319"/>
      <c r="AT57" s="319"/>
      <c r="AU57" s="319"/>
      <c r="AV57" s="319"/>
      <c r="AW57" s="319"/>
      <c r="AX57" s="319"/>
      <c r="AY57" s="319"/>
      <c r="AZ57" s="319"/>
      <c r="BA57" s="319"/>
      <c r="BB57" s="319"/>
      <c r="BC57" s="319"/>
      <c r="BD57" s="319"/>
      <c r="BE57" s="319"/>
      <c r="BF57" s="329"/>
    </row>
    <row r="58" spans="1:58" x14ac:dyDescent="0.25">
      <c r="A58" s="326"/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27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19"/>
      <c r="AK58" s="319"/>
      <c r="AL58" s="319"/>
      <c r="AM58" s="319"/>
      <c r="AN58" s="319"/>
      <c r="AO58" s="319"/>
      <c r="AP58" s="319"/>
      <c r="AQ58" s="319"/>
      <c r="AR58" s="319"/>
      <c r="AS58" s="319"/>
      <c r="AT58" s="319"/>
      <c r="AU58" s="319"/>
      <c r="AV58" s="319"/>
      <c r="AW58" s="319"/>
      <c r="AX58" s="319"/>
      <c r="AY58" s="319"/>
      <c r="AZ58" s="319"/>
      <c r="BA58" s="319"/>
      <c r="BB58" s="319"/>
      <c r="BC58" s="319"/>
      <c r="BD58" s="319"/>
      <c r="BE58" s="319"/>
      <c r="BF58" s="329"/>
    </row>
    <row r="59" spans="1:58" x14ac:dyDescent="0.25">
      <c r="A59" s="326"/>
      <c r="B59" s="319"/>
      <c r="C59" s="319"/>
      <c r="D59" s="319"/>
      <c r="E59" s="319"/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27"/>
      <c r="Q59" s="319"/>
      <c r="R59" s="319"/>
      <c r="S59" s="319"/>
      <c r="T59" s="319"/>
      <c r="U59" s="319"/>
      <c r="V59" s="319"/>
      <c r="W59" s="319"/>
      <c r="X59" s="319"/>
      <c r="Y59" s="319"/>
      <c r="Z59" s="319"/>
      <c r="AA59" s="319"/>
      <c r="AB59" s="319"/>
      <c r="AC59" s="319"/>
      <c r="AD59" s="319"/>
      <c r="AE59" s="319"/>
      <c r="AF59" s="319"/>
      <c r="AG59" s="319"/>
      <c r="AH59" s="319"/>
      <c r="AI59" s="319"/>
      <c r="AJ59" s="319"/>
      <c r="AK59" s="319"/>
      <c r="AL59" s="319"/>
      <c r="AM59" s="319"/>
      <c r="AN59" s="319"/>
      <c r="AO59" s="319"/>
      <c r="AP59" s="319"/>
      <c r="AQ59" s="319"/>
      <c r="AR59" s="319"/>
      <c r="AS59" s="319"/>
      <c r="AT59" s="319"/>
      <c r="AU59" s="319"/>
      <c r="AV59" s="319"/>
      <c r="AW59" s="319"/>
      <c r="AX59" s="319"/>
      <c r="AY59" s="319"/>
      <c r="AZ59" s="319"/>
      <c r="BA59" s="319"/>
      <c r="BB59" s="319"/>
      <c r="BC59" s="319"/>
      <c r="BD59" s="319"/>
      <c r="BE59" s="319"/>
      <c r="BF59" s="329"/>
    </row>
    <row r="60" spans="1:58" x14ac:dyDescent="0.25">
      <c r="A60" s="326"/>
      <c r="B60" s="319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319"/>
      <c r="AI60" s="319"/>
      <c r="AJ60" s="319"/>
      <c r="AK60" s="319"/>
      <c r="AL60" s="319"/>
      <c r="AM60" s="319"/>
      <c r="AN60" s="319"/>
      <c r="AO60" s="319"/>
      <c r="AP60" s="319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29"/>
    </row>
    <row r="61" spans="1:58" x14ac:dyDescent="0.25">
      <c r="A61" s="326"/>
      <c r="B61" s="319"/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19"/>
      <c r="W61" s="319"/>
      <c r="X61" s="319"/>
      <c r="Y61" s="319"/>
      <c r="Z61" s="319"/>
      <c r="AA61" s="319"/>
      <c r="AB61" s="319"/>
      <c r="AC61" s="319"/>
      <c r="AD61" s="319"/>
      <c r="AE61" s="319"/>
      <c r="AF61" s="319"/>
      <c r="AG61" s="319"/>
      <c r="AH61" s="319"/>
      <c r="AI61" s="319"/>
      <c r="AJ61" s="319"/>
      <c r="AK61" s="319"/>
      <c r="AL61" s="319"/>
      <c r="AM61" s="319"/>
      <c r="AN61" s="319"/>
      <c r="AO61" s="319"/>
      <c r="AP61" s="319"/>
      <c r="AQ61" s="319"/>
      <c r="AR61" s="319"/>
      <c r="AS61" s="319"/>
      <c r="AT61" s="319"/>
      <c r="AU61" s="319"/>
      <c r="AV61" s="319"/>
      <c r="AW61" s="319"/>
      <c r="AX61" s="319"/>
      <c r="AY61" s="319"/>
      <c r="AZ61" s="319"/>
      <c r="BA61" s="319"/>
      <c r="BB61" s="319"/>
      <c r="BC61" s="319"/>
      <c r="BD61" s="319"/>
      <c r="BE61" s="319"/>
      <c r="BF61" s="329"/>
    </row>
    <row r="62" spans="1:58" x14ac:dyDescent="0.25">
      <c r="A62" s="326"/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  <c r="AE62" s="319"/>
      <c r="AF62" s="319"/>
      <c r="AG62" s="319"/>
      <c r="AH62" s="319"/>
      <c r="AI62" s="319"/>
      <c r="AJ62" s="319"/>
      <c r="AK62" s="319"/>
      <c r="AL62" s="319"/>
      <c r="AM62" s="319"/>
      <c r="AN62" s="319"/>
      <c r="AO62" s="319"/>
      <c r="AP62" s="319"/>
      <c r="AQ62" s="319"/>
      <c r="AR62" s="319"/>
      <c r="AS62" s="319"/>
      <c r="AT62" s="319"/>
      <c r="AU62" s="319"/>
      <c r="AV62" s="319"/>
      <c r="AW62" s="319"/>
      <c r="AX62" s="319"/>
      <c r="AY62" s="319"/>
      <c r="AZ62" s="319"/>
      <c r="BA62" s="319"/>
      <c r="BB62" s="319"/>
      <c r="BC62" s="319"/>
      <c r="BD62" s="319"/>
      <c r="BE62" s="319"/>
      <c r="BF62" s="329"/>
    </row>
    <row r="63" spans="1:58" x14ac:dyDescent="0.25">
      <c r="A63" s="326"/>
      <c r="B63" s="319"/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19"/>
      <c r="AK63" s="319"/>
      <c r="AL63" s="319"/>
      <c r="AM63" s="319"/>
      <c r="AN63" s="319"/>
      <c r="AO63" s="319"/>
      <c r="AP63" s="319"/>
      <c r="AQ63" s="319"/>
      <c r="AR63" s="319"/>
      <c r="AS63" s="319"/>
      <c r="AT63" s="319"/>
      <c r="AU63" s="319"/>
      <c r="AV63" s="319"/>
      <c r="AW63" s="319"/>
      <c r="AX63" s="319"/>
      <c r="AY63" s="319"/>
      <c r="AZ63" s="319"/>
      <c r="BA63" s="319"/>
      <c r="BB63" s="319"/>
      <c r="BC63" s="319"/>
      <c r="BD63" s="319"/>
      <c r="BE63" s="319"/>
      <c r="BF63" s="329"/>
    </row>
    <row r="64" spans="1:58" x14ac:dyDescent="0.25">
      <c r="A64" s="326"/>
      <c r="B64" s="319"/>
      <c r="C64" s="319"/>
      <c r="D64" s="319"/>
      <c r="E64" s="319"/>
      <c r="F64" s="319"/>
      <c r="G64" s="319"/>
      <c r="H64" s="319"/>
      <c r="I64" s="319"/>
      <c r="J64" s="319"/>
      <c r="K64" s="319"/>
      <c r="L64" s="319"/>
      <c r="M64" s="319"/>
      <c r="N64" s="319"/>
      <c r="O64" s="319"/>
      <c r="P64" s="327"/>
      <c r="Q64" s="319"/>
      <c r="R64" s="319"/>
      <c r="S64" s="319"/>
      <c r="T64" s="319"/>
      <c r="U64" s="319"/>
      <c r="V64" s="319"/>
      <c r="W64" s="319"/>
      <c r="X64" s="319"/>
      <c r="Y64" s="319"/>
      <c r="Z64" s="319"/>
      <c r="AA64" s="319"/>
      <c r="AB64" s="319"/>
      <c r="AC64" s="319"/>
      <c r="AD64" s="319"/>
      <c r="AE64" s="319"/>
      <c r="AF64" s="319"/>
      <c r="AG64" s="319"/>
      <c r="AH64" s="319"/>
      <c r="AI64" s="319"/>
      <c r="AJ64" s="319"/>
      <c r="AK64" s="319"/>
      <c r="AL64" s="319"/>
      <c r="AM64" s="319"/>
      <c r="AN64" s="319"/>
      <c r="AO64" s="319"/>
      <c r="AP64" s="319"/>
      <c r="AQ64" s="319"/>
      <c r="AR64" s="319"/>
      <c r="AS64" s="319"/>
      <c r="AT64" s="319"/>
      <c r="AU64" s="319"/>
      <c r="AV64" s="319"/>
      <c r="AW64" s="319"/>
      <c r="AX64" s="319"/>
      <c r="AY64" s="319"/>
      <c r="AZ64" s="319"/>
      <c r="BA64" s="319"/>
      <c r="BB64" s="319"/>
      <c r="BC64" s="319"/>
      <c r="BD64" s="319"/>
      <c r="BE64" s="319"/>
      <c r="BF64" s="329"/>
    </row>
    <row r="65" spans="1:58" x14ac:dyDescent="0.25">
      <c r="A65" s="326"/>
      <c r="B65" s="322" t="s">
        <v>179</v>
      </c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30"/>
      <c r="Q65" s="328"/>
      <c r="R65" s="328"/>
      <c r="S65" s="328"/>
      <c r="T65" s="328"/>
      <c r="U65" s="328"/>
      <c r="V65" s="328"/>
      <c r="W65" s="328"/>
      <c r="X65" s="328"/>
      <c r="Y65" s="328"/>
      <c r="Z65" s="328"/>
      <c r="AA65" s="328"/>
      <c r="AB65" s="328"/>
      <c r="AC65" s="328"/>
      <c r="AD65" s="328"/>
      <c r="AE65" s="328"/>
      <c r="AF65" s="328"/>
      <c r="AG65" s="328"/>
      <c r="AH65" s="328"/>
      <c r="AI65" s="328"/>
      <c r="AJ65" s="328"/>
      <c r="AK65" s="328"/>
      <c r="AL65" s="328"/>
      <c r="AM65" s="328"/>
      <c r="AN65" s="328"/>
      <c r="AO65" s="328"/>
      <c r="AP65" s="328"/>
      <c r="AQ65" s="328"/>
      <c r="AR65" s="328"/>
      <c r="AS65" s="328"/>
      <c r="AT65" s="328"/>
      <c r="AU65" s="328"/>
      <c r="AV65" s="328"/>
      <c r="AW65" s="328"/>
      <c r="AX65" s="328"/>
      <c r="AY65" s="328"/>
      <c r="AZ65" s="328"/>
      <c r="BA65" s="328"/>
      <c r="BB65" s="328"/>
      <c r="BC65" s="328"/>
      <c r="BD65" s="328"/>
      <c r="BE65" s="328"/>
      <c r="BF65" s="329"/>
    </row>
    <row r="66" spans="1:58" x14ac:dyDescent="0.25">
      <c r="A66" s="326"/>
      <c r="B66" s="319"/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19"/>
      <c r="W66" s="319"/>
      <c r="X66" s="319"/>
      <c r="Y66" s="319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19"/>
      <c r="AK66" s="319"/>
      <c r="AL66" s="319"/>
      <c r="AM66" s="319"/>
      <c r="AN66" s="319"/>
      <c r="AO66" s="319"/>
      <c r="AP66" s="319"/>
      <c r="AQ66" s="319"/>
      <c r="AR66" s="319"/>
      <c r="AS66" s="319"/>
      <c r="AT66" s="319"/>
      <c r="AU66" s="319"/>
      <c r="AV66" s="319"/>
      <c r="AW66" s="319"/>
      <c r="AX66" s="319"/>
      <c r="AY66" s="319"/>
      <c r="AZ66" s="319"/>
      <c r="BA66" s="319"/>
      <c r="BB66" s="319"/>
      <c r="BC66" s="319"/>
      <c r="BD66" s="319"/>
      <c r="BE66" s="319"/>
      <c r="BF66" s="329"/>
    </row>
    <row r="67" spans="1:58" x14ac:dyDescent="0.25">
      <c r="A67" s="326"/>
      <c r="B67" s="319"/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/>
      <c r="AK67" s="319"/>
      <c r="AL67" s="319"/>
      <c r="AM67" s="319"/>
      <c r="AN67" s="319"/>
      <c r="AO67" s="319"/>
      <c r="AP67" s="319"/>
      <c r="AQ67" s="319"/>
      <c r="AR67" s="319"/>
      <c r="AS67" s="319"/>
      <c r="AT67" s="319"/>
      <c r="AU67" s="319"/>
      <c r="AV67" s="319"/>
      <c r="AW67" s="319"/>
      <c r="AX67" s="319"/>
      <c r="AY67" s="319"/>
      <c r="AZ67" s="319"/>
      <c r="BA67" s="319"/>
      <c r="BB67" s="319"/>
      <c r="BC67" s="319"/>
      <c r="BD67" s="319"/>
      <c r="BE67" s="319"/>
      <c r="BF67" s="329"/>
    </row>
    <row r="68" spans="1:58" x14ac:dyDescent="0.25">
      <c r="A68" s="326"/>
      <c r="B68" s="319"/>
      <c r="C68" s="319"/>
      <c r="D68" s="319"/>
      <c r="E68" s="319"/>
      <c r="F68" s="319"/>
      <c r="G68" s="319"/>
      <c r="H68" s="319"/>
      <c r="I68" s="319"/>
      <c r="J68" s="319"/>
      <c r="K68" s="319"/>
      <c r="L68" s="319"/>
      <c r="M68" s="319"/>
      <c r="N68" s="319"/>
      <c r="O68" s="319"/>
      <c r="P68" s="327"/>
      <c r="Q68" s="319"/>
      <c r="R68" s="319"/>
      <c r="S68" s="319"/>
      <c r="T68" s="319"/>
      <c r="U68" s="319"/>
      <c r="V68" s="319"/>
      <c r="W68" s="319"/>
      <c r="X68" s="319"/>
      <c r="Y68" s="319"/>
      <c r="Z68" s="319"/>
      <c r="AA68" s="319"/>
      <c r="AB68" s="319"/>
      <c r="AC68" s="319"/>
      <c r="AD68" s="319"/>
      <c r="AE68" s="319"/>
      <c r="AF68" s="319"/>
      <c r="AG68" s="319"/>
      <c r="AH68" s="319"/>
      <c r="AI68" s="319"/>
      <c r="AJ68" s="319"/>
      <c r="AK68" s="319"/>
      <c r="AL68" s="319"/>
      <c r="AM68" s="319"/>
      <c r="AN68" s="319"/>
      <c r="AO68" s="319"/>
      <c r="AP68" s="319"/>
      <c r="AQ68" s="319"/>
      <c r="AR68" s="319"/>
      <c r="AS68" s="319"/>
      <c r="AT68" s="319"/>
      <c r="AU68" s="319"/>
      <c r="AV68" s="319"/>
      <c r="AW68" s="319"/>
      <c r="AX68" s="319"/>
      <c r="AY68" s="319"/>
      <c r="AZ68" s="319"/>
      <c r="BA68" s="319"/>
      <c r="BB68" s="319"/>
      <c r="BC68" s="319"/>
      <c r="BD68" s="319"/>
      <c r="BE68" s="319"/>
      <c r="BF68" s="329"/>
    </row>
    <row r="69" spans="1:58" x14ac:dyDescent="0.25">
      <c r="A69" s="326"/>
      <c r="B69" s="319"/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27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/>
      <c r="AI69" s="319"/>
      <c r="AJ69" s="319"/>
      <c r="AK69" s="319"/>
      <c r="AL69" s="319"/>
      <c r="AM69" s="319"/>
      <c r="AN69" s="319"/>
      <c r="AO69" s="319"/>
      <c r="AP69" s="319"/>
      <c r="AQ69" s="319"/>
      <c r="AR69" s="319"/>
      <c r="AS69" s="319"/>
      <c r="AT69" s="319"/>
      <c r="AU69" s="319"/>
      <c r="AV69" s="319"/>
      <c r="AW69" s="319"/>
      <c r="AX69" s="319"/>
      <c r="AY69" s="319"/>
      <c r="AZ69" s="319"/>
      <c r="BA69" s="319"/>
      <c r="BB69" s="319"/>
      <c r="BC69" s="319"/>
      <c r="BD69" s="319"/>
      <c r="BE69" s="319"/>
      <c r="BF69" s="329"/>
    </row>
    <row r="70" spans="1:58" x14ac:dyDescent="0.25">
      <c r="A70" s="326"/>
      <c r="B70" s="31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319"/>
      <c r="Y70" s="319"/>
      <c r="Z70" s="319"/>
      <c r="AA70" s="319"/>
      <c r="AB70" s="319"/>
      <c r="AC70" s="319"/>
      <c r="AD70" s="319"/>
      <c r="AE70" s="319"/>
      <c r="AF70" s="319"/>
      <c r="AG70" s="319"/>
      <c r="AH70" s="319"/>
      <c r="AI70" s="319"/>
      <c r="AJ70" s="319"/>
      <c r="AK70" s="319"/>
      <c r="AL70" s="319"/>
      <c r="AM70" s="319"/>
      <c r="AN70" s="319"/>
      <c r="AO70" s="319"/>
      <c r="AP70" s="319"/>
      <c r="AQ70" s="319"/>
      <c r="AR70" s="319"/>
      <c r="AS70" s="319"/>
      <c r="AT70" s="319"/>
      <c r="AU70" s="319"/>
      <c r="AV70" s="319"/>
      <c r="AW70" s="319"/>
      <c r="AX70" s="319"/>
      <c r="AY70" s="319"/>
      <c r="AZ70" s="319"/>
      <c r="BA70" s="319"/>
      <c r="BB70" s="319"/>
      <c r="BC70" s="319"/>
      <c r="BD70" s="319"/>
      <c r="BE70" s="319"/>
      <c r="BF70" s="329"/>
    </row>
    <row r="71" spans="1:58" x14ac:dyDescent="0.25">
      <c r="A71" s="326"/>
      <c r="B71" s="319"/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27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319"/>
      <c r="AB71" s="319"/>
      <c r="AC71" s="319"/>
      <c r="AD71" s="319"/>
      <c r="AE71" s="319"/>
      <c r="AF71" s="319"/>
      <c r="AG71" s="319"/>
      <c r="AH71" s="319"/>
      <c r="AI71" s="319"/>
      <c r="AJ71" s="319"/>
      <c r="AK71" s="319"/>
      <c r="AL71" s="319"/>
      <c r="AM71" s="319"/>
      <c r="AN71" s="319"/>
      <c r="AO71" s="319"/>
      <c r="AP71" s="319"/>
      <c r="AQ71" s="319"/>
      <c r="AR71" s="319"/>
      <c r="AS71" s="319"/>
      <c r="AT71" s="319"/>
      <c r="AU71" s="319"/>
      <c r="AV71" s="319"/>
      <c r="AW71" s="319"/>
      <c r="AX71" s="319"/>
      <c r="AY71" s="319"/>
      <c r="AZ71" s="319"/>
      <c r="BA71" s="319"/>
      <c r="BB71" s="319"/>
      <c r="BC71" s="319"/>
      <c r="BD71" s="319"/>
      <c r="BE71" s="319"/>
      <c r="BF71" s="329"/>
    </row>
    <row r="72" spans="1:58" x14ac:dyDescent="0.25">
      <c r="A72" s="326"/>
      <c r="B72" s="319"/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27"/>
      <c r="Q72" s="319"/>
      <c r="R72" s="319"/>
      <c r="S72" s="319"/>
      <c r="T72" s="319"/>
      <c r="U72" s="319"/>
      <c r="V72" s="319"/>
      <c r="W72" s="319"/>
      <c r="X72" s="319"/>
      <c r="Y72" s="319"/>
      <c r="Z72" s="319"/>
      <c r="AA72" s="319"/>
      <c r="AB72" s="319"/>
      <c r="AC72" s="319"/>
      <c r="AD72" s="319"/>
      <c r="AE72" s="319"/>
      <c r="AF72" s="319"/>
      <c r="AG72" s="319"/>
      <c r="AH72" s="319"/>
      <c r="AI72" s="319"/>
      <c r="AJ72" s="319"/>
      <c r="AK72" s="319"/>
      <c r="AL72" s="319"/>
      <c r="AM72" s="319"/>
      <c r="AN72" s="319"/>
      <c r="AO72" s="319"/>
      <c r="AP72" s="319"/>
      <c r="AQ72" s="319"/>
      <c r="AR72" s="319"/>
      <c r="AS72" s="319"/>
      <c r="AT72" s="319"/>
      <c r="AU72" s="319"/>
      <c r="AV72" s="319"/>
      <c r="AW72" s="319"/>
      <c r="AX72" s="319"/>
      <c r="AY72" s="319"/>
      <c r="AZ72" s="319"/>
      <c r="BA72" s="319"/>
      <c r="BB72" s="319"/>
      <c r="BC72" s="319"/>
      <c r="BD72" s="319"/>
      <c r="BE72" s="319"/>
      <c r="BF72" s="329"/>
    </row>
    <row r="73" spans="1:58" x14ac:dyDescent="0.25">
      <c r="A73" s="326"/>
      <c r="B73" s="335"/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19"/>
      <c r="N73" s="319"/>
      <c r="O73" s="319"/>
      <c r="P73" s="327"/>
      <c r="Q73" s="319"/>
      <c r="R73" s="319"/>
      <c r="S73" s="319"/>
      <c r="T73" s="319"/>
      <c r="U73" s="319"/>
      <c r="V73" s="319"/>
      <c r="W73" s="319"/>
      <c r="X73" s="319"/>
      <c r="Y73" s="319"/>
      <c r="Z73" s="319"/>
      <c r="AA73" s="319"/>
      <c r="AB73" s="319"/>
      <c r="AC73" s="319"/>
      <c r="AD73" s="319"/>
      <c r="AE73" s="319"/>
      <c r="AF73" s="319"/>
      <c r="AG73" s="319"/>
      <c r="AH73" s="319"/>
      <c r="AI73" s="319"/>
      <c r="AJ73" s="319"/>
      <c r="AK73" s="319"/>
      <c r="AL73" s="319"/>
      <c r="AM73" s="319"/>
      <c r="AN73" s="319"/>
      <c r="AO73" s="319"/>
      <c r="AP73" s="319"/>
      <c r="AQ73" s="319"/>
      <c r="AR73" s="319"/>
      <c r="AS73" s="319"/>
      <c r="AT73" s="319"/>
      <c r="AU73" s="319"/>
      <c r="AV73" s="319"/>
      <c r="AW73" s="319"/>
      <c r="AX73" s="319"/>
      <c r="AY73" s="319"/>
      <c r="AZ73" s="319"/>
      <c r="BA73" s="319"/>
      <c r="BB73" s="319"/>
      <c r="BC73" s="319"/>
      <c r="BD73" s="319"/>
      <c r="BE73" s="319"/>
      <c r="BF73" s="329"/>
    </row>
    <row r="74" spans="1:58" x14ac:dyDescent="0.25">
      <c r="A74" s="326"/>
      <c r="B74" s="319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27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  <c r="AZ74" s="319"/>
      <c r="BA74" s="319"/>
      <c r="BB74" s="319"/>
      <c r="BC74" s="319"/>
      <c r="BD74" s="319"/>
      <c r="BE74" s="319"/>
      <c r="BF74" s="329"/>
    </row>
    <row r="75" spans="1:58" ht="15" customHeight="1" x14ac:dyDescent="0.25">
      <c r="A75" s="326"/>
      <c r="B75" s="319"/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  <c r="AZ75" s="319"/>
      <c r="BA75" s="319"/>
      <c r="BB75" s="319"/>
      <c r="BC75" s="319"/>
      <c r="BD75" s="319"/>
      <c r="BE75" s="319"/>
      <c r="BF75" s="329"/>
    </row>
    <row r="76" spans="1:58" x14ac:dyDescent="0.25">
      <c r="A76" s="326"/>
      <c r="B76" s="319"/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27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  <c r="AZ76" s="319"/>
      <c r="BA76" s="319"/>
      <c r="BB76" s="319"/>
      <c r="BC76" s="319"/>
      <c r="BD76" s="319"/>
      <c r="BE76" s="319"/>
      <c r="BF76" s="329"/>
    </row>
    <row r="77" spans="1:58" x14ac:dyDescent="0.25">
      <c r="A77" s="326"/>
      <c r="B77" s="319"/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  <c r="AZ77" s="319"/>
      <c r="BA77" s="319"/>
      <c r="BB77" s="319"/>
      <c r="BC77" s="319"/>
      <c r="BD77" s="319"/>
      <c r="BE77" s="319"/>
      <c r="BF77" s="329"/>
    </row>
    <row r="78" spans="1:58" x14ac:dyDescent="0.25">
      <c r="A78" s="326"/>
      <c r="B78" s="319"/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  <c r="BB78" s="319"/>
      <c r="BC78" s="319"/>
      <c r="BD78" s="319"/>
      <c r="BE78" s="319"/>
      <c r="BF78" s="329"/>
    </row>
    <row r="79" spans="1:58" x14ac:dyDescent="0.25">
      <c r="A79" s="326"/>
      <c r="B79" s="319"/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  <c r="BB79" s="319"/>
      <c r="BC79" s="319"/>
      <c r="BD79" s="319"/>
      <c r="BE79" s="319"/>
      <c r="BF79" s="329"/>
    </row>
    <row r="80" spans="1:58" x14ac:dyDescent="0.25">
      <c r="A80" s="326"/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27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  <c r="BB80" s="319"/>
      <c r="BC80" s="319"/>
      <c r="BD80" s="319"/>
      <c r="BE80" s="319"/>
      <c r="BF80" s="329"/>
    </row>
    <row r="81" spans="1:58" x14ac:dyDescent="0.25">
      <c r="A81" s="326"/>
      <c r="B81" s="322" t="s">
        <v>166</v>
      </c>
      <c r="C81" s="328"/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30"/>
      <c r="Q81" s="328"/>
      <c r="R81" s="328"/>
      <c r="S81" s="328"/>
      <c r="T81" s="328"/>
      <c r="U81" s="328"/>
      <c r="V81" s="328"/>
      <c r="W81" s="328"/>
      <c r="X81" s="328"/>
      <c r="Y81" s="328"/>
      <c r="Z81" s="328"/>
      <c r="AA81" s="328"/>
      <c r="AB81" s="328"/>
      <c r="AC81" s="328"/>
      <c r="AD81" s="328"/>
      <c r="AE81" s="328"/>
      <c r="AF81" s="328"/>
      <c r="AG81" s="328"/>
      <c r="AH81" s="328"/>
      <c r="AI81" s="328"/>
      <c r="AJ81" s="328"/>
      <c r="AK81" s="328"/>
      <c r="AL81" s="328"/>
      <c r="AM81" s="328"/>
      <c r="AN81" s="328"/>
      <c r="AO81" s="328"/>
      <c r="AP81" s="328"/>
      <c r="AQ81" s="328"/>
      <c r="AR81" s="328"/>
      <c r="AS81" s="328"/>
      <c r="AT81" s="328"/>
      <c r="AU81" s="328"/>
      <c r="AV81" s="328"/>
      <c r="AW81" s="328"/>
      <c r="AX81" s="328"/>
      <c r="AY81" s="328"/>
      <c r="AZ81" s="328"/>
      <c r="BA81" s="328"/>
      <c r="BB81" s="328"/>
      <c r="BC81" s="328"/>
      <c r="BD81" s="328"/>
      <c r="BE81" s="328"/>
      <c r="BF81" s="329"/>
    </row>
    <row r="82" spans="1:58" x14ac:dyDescent="0.25">
      <c r="A82" s="326"/>
      <c r="B82" s="319"/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27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  <c r="BB82" s="319"/>
      <c r="BC82" s="319"/>
      <c r="BD82" s="319"/>
      <c r="BE82" s="319"/>
      <c r="BF82" s="329"/>
    </row>
    <row r="83" spans="1:58" x14ac:dyDescent="0.25">
      <c r="A83" s="326"/>
      <c r="B83" s="319"/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27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  <c r="BB83" s="319"/>
      <c r="BC83" s="319"/>
      <c r="BD83" s="319"/>
      <c r="BE83" s="319"/>
      <c r="BF83" s="329"/>
    </row>
    <row r="84" spans="1:58" x14ac:dyDescent="0.25">
      <c r="A84" s="326"/>
      <c r="B84" s="319"/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27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  <c r="BB84" s="319"/>
      <c r="BC84" s="319"/>
      <c r="BD84" s="319"/>
      <c r="BE84" s="319"/>
      <c r="BF84" s="329"/>
    </row>
    <row r="85" spans="1:58" s="13" customFormat="1" x14ac:dyDescent="0.25">
      <c r="A85" s="331"/>
      <c r="B85" s="327"/>
      <c r="C85" s="327"/>
      <c r="D85" s="327"/>
      <c r="E85" s="327"/>
      <c r="F85" s="327"/>
      <c r="G85" s="327"/>
      <c r="H85" s="327"/>
      <c r="I85" s="327"/>
      <c r="J85" s="327"/>
      <c r="K85" s="327"/>
      <c r="L85" s="327"/>
      <c r="M85" s="327"/>
      <c r="N85" s="327"/>
      <c r="O85" s="327"/>
      <c r="P85" s="327"/>
      <c r="Q85" s="327"/>
      <c r="R85" s="327"/>
      <c r="S85" s="327"/>
      <c r="T85" s="327"/>
      <c r="U85" s="327"/>
      <c r="V85" s="327"/>
      <c r="W85" s="327"/>
      <c r="X85" s="327"/>
      <c r="Y85" s="327"/>
      <c r="Z85" s="327"/>
      <c r="AA85" s="327"/>
      <c r="AB85" s="327"/>
      <c r="AC85" s="327"/>
      <c r="AD85" s="327"/>
      <c r="AE85" s="327"/>
      <c r="AF85" s="327"/>
      <c r="AG85" s="327"/>
      <c r="AH85" s="327"/>
      <c r="AI85" s="327"/>
      <c r="AJ85" s="327"/>
      <c r="AK85" s="327"/>
      <c r="AL85" s="327"/>
      <c r="AM85" s="327"/>
      <c r="AN85" s="327"/>
      <c r="AO85" s="327"/>
      <c r="AP85" s="327"/>
      <c r="AQ85" s="327"/>
      <c r="AR85" s="327"/>
      <c r="AS85" s="327"/>
      <c r="AT85" s="327"/>
      <c r="AU85" s="327"/>
      <c r="AV85" s="327"/>
      <c r="AW85" s="327"/>
      <c r="AX85" s="327"/>
      <c r="AY85" s="327"/>
      <c r="AZ85" s="327"/>
      <c r="BA85" s="327"/>
      <c r="BB85" s="327"/>
      <c r="BC85" s="327"/>
      <c r="BD85" s="327"/>
      <c r="BE85" s="327"/>
      <c r="BF85" s="332"/>
    </row>
    <row r="86" spans="1:58" x14ac:dyDescent="0.25">
      <c r="A86" s="326"/>
      <c r="B86" s="319"/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  <c r="BB86" s="319"/>
      <c r="BC86" s="319"/>
      <c r="BD86" s="319"/>
      <c r="BE86" s="319"/>
      <c r="BF86" s="329"/>
    </row>
    <row r="87" spans="1:58" x14ac:dyDescent="0.25">
      <c r="A87" s="326"/>
      <c r="B87" s="319"/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  <c r="BB87" s="319"/>
      <c r="BC87" s="319"/>
      <c r="BD87" s="319"/>
      <c r="BE87" s="319"/>
      <c r="BF87" s="329"/>
    </row>
    <row r="88" spans="1:58" x14ac:dyDescent="0.25">
      <c r="A88" s="326"/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  <c r="BB88" s="319"/>
      <c r="BC88" s="319"/>
      <c r="BD88" s="319"/>
      <c r="BE88" s="319"/>
      <c r="BF88" s="329"/>
    </row>
    <row r="89" spans="1:58" x14ac:dyDescent="0.25">
      <c r="A89" s="326"/>
      <c r="B89" s="319"/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  <c r="BB89" s="319"/>
      <c r="BC89" s="319"/>
      <c r="BD89" s="319"/>
      <c r="BE89" s="319"/>
      <c r="BF89" s="329"/>
    </row>
    <row r="90" spans="1:58" x14ac:dyDescent="0.25">
      <c r="A90" s="326"/>
      <c r="B90" s="319"/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  <c r="BB90" s="319"/>
      <c r="BC90" s="319"/>
      <c r="BD90" s="319"/>
      <c r="BE90" s="319"/>
      <c r="BF90" s="329"/>
    </row>
    <row r="91" spans="1:58" x14ac:dyDescent="0.25">
      <c r="A91" s="326"/>
      <c r="B91" s="319"/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27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  <c r="BB91" s="319"/>
      <c r="BC91" s="319"/>
      <c r="BD91" s="319"/>
      <c r="BE91" s="319"/>
      <c r="BF91" s="329"/>
    </row>
    <row r="92" spans="1:58" x14ac:dyDescent="0.25">
      <c r="A92" s="326"/>
      <c r="B92" s="319"/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27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  <c r="BB92" s="319"/>
      <c r="BC92" s="319"/>
      <c r="BD92" s="319"/>
      <c r="BE92" s="319"/>
      <c r="BF92" s="329"/>
    </row>
    <row r="93" spans="1:58" x14ac:dyDescent="0.25">
      <c r="A93" s="326"/>
      <c r="B93" s="319"/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27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  <c r="BB93" s="319"/>
      <c r="BC93" s="319"/>
      <c r="BD93" s="319"/>
      <c r="BE93" s="319"/>
      <c r="BF93" s="329"/>
    </row>
    <row r="94" spans="1:58" x14ac:dyDescent="0.25">
      <c r="A94" s="326"/>
      <c r="B94" s="319"/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27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  <c r="BB94" s="319"/>
      <c r="BC94" s="319"/>
      <c r="BD94" s="319"/>
      <c r="BE94" s="319"/>
      <c r="BF94" s="329"/>
    </row>
    <row r="95" spans="1:58" x14ac:dyDescent="0.25">
      <c r="A95" s="326"/>
      <c r="B95" s="319"/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27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  <c r="BB95" s="319"/>
      <c r="BC95" s="319"/>
      <c r="BD95" s="319"/>
      <c r="BE95" s="319"/>
      <c r="BF95" s="329"/>
    </row>
    <row r="96" spans="1:58" x14ac:dyDescent="0.25">
      <c r="A96" s="326"/>
      <c r="B96" s="319"/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27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  <c r="BB96" s="319"/>
      <c r="BC96" s="319"/>
      <c r="BD96" s="319"/>
      <c r="BE96" s="319"/>
      <c r="BF96" s="329"/>
    </row>
    <row r="97" spans="1:58" x14ac:dyDescent="0.25">
      <c r="A97" s="326"/>
      <c r="B97" s="319"/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27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  <c r="BB97" s="319"/>
      <c r="BC97" s="319"/>
      <c r="BD97" s="319"/>
      <c r="BE97" s="319"/>
      <c r="BF97" s="329"/>
    </row>
    <row r="98" spans="1:58" x14ac:dyDescent="0.25">
      <c r="A98" s="326"/>
      <c r="B98" s="319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27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  <c r="BB98" s="319"/>
      <c r="BC98" s="319"/>
      <c r="BD98" s="319"/>
      <c r="BE98" s="319"/>
      <c r="BF98" s="329"/>
    </row>
    <row r="99" spans="1:58" x14ac:dyDescent="0.25">
      <c r="A99" s="326"/>
      <c r="B99" s="319"/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27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  <c r="BB99" s="319"/>
      <c r="BC99" s="319"/>
      <c r="BD99" s="319"/>
      <c r="BE99" s="319"/>
      <c r="BF99" s="329"/>
    </row>
    <row r="100" spans="1:58" ht="15.75" thickBot="1" x14ac:dyDescent="0.3">
      <c r="A100" s="336"/>
      <c r="B100" s="337"/>
      <c r="C100" s="337"/>
      <c r="D100" s="337"/>
      <c r="E100" s="337"/>
      <c r="F100" s="337"/>
      <c r="G100" s="337"/>
      <c r="H100" s="337"/>
      <c r="I100" s="337"/>
      <c r="J100" s="337"/>
      <c r="K100" s="337"/>
      <c r="L100" s="337"/>
      <c r="M100" s="337"/>
      <c r="N100" s="337"/>
      <c r="O100" s="337"/>
      <c r="P100" s="338"/>
      <c r="Q100" s="337"/>
      <c r="R100" s="337"/>
      <c r="S100" s="337"/>
      <c r="T100" s="337"/>
      <c r="U100" s="337"/>
      <c r="V100" s="337"/>
      <c r="W100" s="337"/>
      <c r="X100" s="337"/>
      <c r="Y100" s="337"/>
      <c r="Z100" s="337"/>
      <c r="AA100" s="337"/>
      <c r="AB100" s="337"/>
      <c r="AC100" s="337"/>
      <c r="AD100" s="337"/>
      <c r="AE100" s="337"/>
      <c r="AF100" s="337"/>
      <c r="AG100" s="337"/>
      <c r="AH100" s="337"/>
      <c r="AI100" s="337"/>
      <c r="AJ100" s="337"/>
      <c r="AK100" s="337"/>
      <c r="AL100" s="337"/>
      <c r="AM100" s="337"/>
      <c r="AN100" s="337"/>
      <c r="AO100" s="337"/>
      <c r="AP100" s="337"/>
      <c r="AQ100" s="337"/>
      <c r="AR100" s="337"/>
      <c r="AS100" s="337"/>
      <c r="AT100" s="337"/>
      <c r="AU100" s="337"/>
      <c r="AV100" s="337"/>
      <c r="AW100" s="337"/>
      <c r="AX100" s="337"/>
      <c r="AY100" s="337"/>
      <c r="AZ100" s="337"/>
      <c r="BA100" s="337"/>
      <c r="BB100" s="337"/>
      <c r="BC100" s="337"/>
      <c r="BD100" s="337"/>
      <c r="BE100" s="337"/>
      <c r="BF100" s="339"/>
    </row>
    <row r="101" spans="1:58" x14ac:dyDescent="0.25">
      <c r="A101" s="222"/>
    </row>
  </sheetData>
  <mergeCells count="1">
    <mergeCell ref="A1:BF1"/>
  </mergeCells>
  <printOptions horizontalCentered="1"/>
  <pageMargins left="0.25" right="0.25" top="1.8846153846153799" bottom="1.98557692307692" header="0.45" footer="0.45"/>
  <pageSetup paperSize="8" scale="114" fitToHeight="0" orientation="portrait" r:id="rId1"/>
  <headerFooter scaleWithDoc="0">
    <oddHeader>&amp;L&amp;G&amp;R&amp;G</oddHeader>
    <oddFooter>&amp;L&amp;"AECOM Sans,Regular"&amp;10MMR-CAE-KPR-TP-000003, Rev 000&amp;C&amp;G&amp;R&amp;"AECOM Sans,Regular"&amp;10Page &amp;P of &amp;N</oddFooter>
  </headerFooter>
  <rowBreaks count="1" manualBreakCount="1">
    <brk id="49" max="57" man="1"/>
  </row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showGridLines="0" workbookViewId="0">
      <selection activeCell="F3" sqref="F3"/>
    </sheetView>
  </sheetViews>
  <sheetFormatPr defaultRowHeight="15" x14ac:dyDescent="0.25"/>
  <cols>
    <col min="1" max="1" width="12.28515625" bestFit="1" customWidth="1"/>
    <col min="2" max="2" width="25.140625" bestFit="1" customWidth="1"/>
    <col min="3" max="3" width="21.140625" bestFit="1" customWidth="1"/>
    <col min="4" max="4" width="20.42578125" bestFit="1" customWidth="1"/>
    <col min="5" max="5" width="8.5703125" customWidth="1"/>
    <col min="6" max="6" width="21.42578125" bestFit="1" customWidth="1"/>
    <col min="7" max="7" width="8.28515625" customWidth="1"/>
    <col min="8" max="8" width="13.42578125" customWidth="1"/>
    <col min="9" max="9" width="10.42578125" customWidth="1"/>
  </cols>
  <sheetData>
    <row r="1" spans="1:11" ht="26.25" x14ac:dyDescent="0.25">
      <c r="F1" s="147" t="s">
        <v>222</v>
      </c>
      <c r="K1" s="33"/>
    </row>
    <row r="2" spans="1:11" ht="21" x14ac:dyDescent="0.25">
      <c r="F2" s="215" t="s">
        <v>223</v>
      </c>
      <c r="K2" s="33"/>
    </row>
    <row r="3" spans="1:11" ht="15.75" x14ac:dyDescent="0.25">
      <c r="F3" s="146" t="s">
        <v>37</v>
      </c>
      <c r="K3" s="33"/>
    </row>
    <row r="4" spans="1:11" x14ac:dyDescent="0.25">
      <c r="K4" s="33"/>
    </row>
    <row r="5" spans="1:11" x14ac:dyDescent="0.25">
      <c r="K5" s="33"/>
    </row>
    <row r="6" spans="1:11" x14ac:dyDescent="0.25">
      <c r="A6" s="148" t="s">
        <v>227</v>
      </c>
      <c r="B6" s="149"/>
      <c r="C6" s="148" t="s">
        <v>146</v>
      </c>
      <c r="D6" s="149"/>
    </row>
    <row r="7" spans="1:11" x14ac:dyDescent="0.25">
      <c r="A7" s="148" t="s">
        <v>111</v>
      </c>
      <c r="B7" s="149"/>
      <c r="C7" s="148" t="s">
        <v>170</v>
      </c>
      <c r="D7" s="149"/>
    </row>
    <row r="8" spans="1:11" x14ac:dyDescent="0.25">
      <c r="A8" s="148" t="s">
        <v>228</v>
      </c>
      <c r="B8" s="149"/>
      <c r="C8" s="148" t="s">
        <v>110</v>
      </c>
      <c r="D8" s="149"/>
    </row>
    <row r="9" spans="1:11" x14ac:dyDescent="0.25">
      <c r="A9" s="148" t="s">
        <v>147</v>
      </c>
      <c r="B9" s="149"/>
      <c r="C9" s="148" t="s">
        <v>112</v>
      </c>
      <c r="D9" s="149"/>
    </row>
    <row r="10" spans="1:11" x14ac:dyDescent="0.25">
      <c r="A10" s="148" t="s">
        <v>148</v>
      </c>
      <c r="B10" s="149"/>
      <c r="C10" s="148" t="s">
        <v>149</v>
      </c>
      <c r="D10" s="149"/>
    </row>
    <row r="11" spans="1:11" x14ac:dyDescent="0.25">
      <c r="C11" s="148" t="s">
        <v>113</v>
      </c>
      <c r="D11" s="149"/>
    </row>
    <row r="12" spans="1:11" x14ac:dyDescent="0.25">
      <c r="B12" s="186"/>
      <c r="C12" s="5"/>
      <c r="D12" s="5"/>
    </row>
    <row r="13" spans="1:11" x14ac:dyDescent="0.25">
      <c r="A13" s="148"/>
      <c r="B13" s="186" t="s">
        <v>224</v>
      </c>
      <c r="C13" s="187"/>
      <c r="D13" s="187"/>
    </row>
    <row r="14" spans="1:11" x14ac:dyDescent="0.25">
      <c r="B14" s="186" t="s">
        <v>162</v>
      </c>
      <c r="C14" s="187"/>
      <c r="D14" s="187"/>
    </row>
    <row r="15" spans="1:11" x14ac:dyDescent="0.25">
      <c r="B15" s="186" t="s">
        <v>225</v>
      </c>
      <c r="C15" s="187"/>
      <c r="D15" s="187"/>
    </row>
    <row r="16" spans="1:11" x14ac:dyDescent="0.25">
      <c r="B16" s="186" t="s">
        <v>162</v>
      </c>
      <c r="C16" s="187"/>
      <c r="D16" s="187"/>
    </row>
    <row r="17" spans="2:4" x14ac:dyDescent="0.25">
      <c r="B17" s="186" t="s">
        <v>226</v>
      </c>
      <c r="C17" s="187"/>
      <c r="D17" s="187"/>
    </row>
    <row r="18" spans="2:4" x14ac:dyDescent="0.25">
      <c r="B18" s="186" t="s">
        <v>162</v>
      </c>
      <c r="C18" s="187"/>
      <c r="D18" s="18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2"/>
  <sheetViews>
    <sheetView showGridLines="0" zoomScale="85" zoomScaleNormal="85" workbookViewId="0">
      <selection activeCell="I12" sqref="I12"/>
    </sheetView>
  </sheetViews>
  <sheetFormatPr defaultRowHeight="15" x14ac:dyDescent="0.25"/>
  <sheetData>
    <row r="1" spans="2:9" x14ac:dyDescent="0.25">
      <c r="B1" t="s">
        <v>128</v>
      </c>
    </row>
    <row r="2" spans="2:9" x14ac:dyDescent="0.25">
      <c r="B2" s="188" t="s">
        <v>11</v>
      </c>
      <c r="C2" s="188" t="s">
        <v>12</v>
      </c>
      <c r="D2" s="188" t="s">
        <v>13</v>
      </c>
      <c r="E2" s="188" t="s">
        <v>9</v>
      </c>
      <c r="F2" s="188" t="s">
        <v>22</v>
      </c>
      <c r="G2" s="188" t="s">
        <v>220</v>
      </c>
      <c r="H2" s="188" t="s">
        <v>129</v>
      </c>
      <c r="I2" s="189" t="s">
        <v>23</v>
      </c>
    </row>
    <row r="3" spans="2:9" x14ac:dyDescent="0.25">
      <c r="B3" s="188" t="s">
        <v>14</v>
      </c>
      <c r="C3" s="190"/>
      <c r="D3" s="191"/>
      <c r="E3" s="191"/>
      <c r="F3" s="191"/>
      <c r="G3" s="191"/>
      <c r="H3" s="191"/>
      <c r="I3" s="192"/>
    </row>
    <row r="4" spans="2:9" x14ac:dyDescent="0.25">
      <c r="B4" s="188" t="s">
        <v>130</v>
      </c>
      <c r="C4" s="190"/>
      <c r="D4" s="191"/>
      <c r="E4" s="191"/>
      <c r="F4" s="191"/>
      <c r="G4" s="191"/>
      <c r="H4" s="191"/>
      <c r="I4" s="192"/>
    </row>
    <row r="5" spans="2:9" x14ac:dyDescent="0.25">
      <c r="B5" s="188" t="s">
        <v>15</v>
      </c>
      <c r="C5" s="190"/>
      <c r="D5" s="191"/>
      <c r="E5" s="191"/>
      <c r="F5" s="191"/>
      <c r="G5" s="191"/>
      <c r="H5" s="191"/>
      <c r="I5" s="192"/>
    </row>
    <row r="6" spans="2:9" x14ac:dyDescent="0.25">
      <c r="B6" s="2"/>
      <c r="C6" s="2"/>
      <c r="D6" s="2"/>
      <c r="E6" s="2"/>
      <c r="F6" s="2"/>
      <c r="G6" s="2"/>
      <c r="H6" s="2"/>
      <c r="I6" s="2"/>
    </row>
    <row r="7" spans="2:9" x14ac:dyDescent="0.25">
      <c r="B7" t="s">
        <v>131</v>
      </c>
      <c r="I7" s="2"/>
    </row>
    <row r="8" spans="2:9" x14ac:dyDescent="0.25">
      <c r="B8" s="193" t="s">
        <v>11</v>
      </c>
      <c r="C8" s="193" t="s">
        <v>13</v>
      </c>
      <c r="D8" s="193" t="s">
        <v>9</v>
      </c>
      <c r="E8" s="193" t="s">
        <v>22</v>
      </c>
      <c r="F8" s="188" t="s">
        <v>220</v>
      </c>
      <c r="G8" s="193" t="s">
        <v>129</v>
      </c>
      <c r="H8" s="193" t="s">
        <v>132</v>
      </c>
      <c r="I8" s="189" t="s">
        <v>23</v>
      </c>
    </row>
    <row r="9" spans="2:9" x14ac:dyDescent="0.25">
      <c r="B9" s="193" t="s">
        <v>14</v>
      </c>
      <c r="C9" s="194"/>
      <c r="D9" s="194"/>
      <c r="E9" s="194"/>
      <c r="F9" s="194"/>
      <c r="G9" s="194"/>
      <c r="H9" s="194">
        <v>0</v>
      </c>
      <c r="I9" s="195">
        <v>0.21</v>
      </c>
    </row>
    <row r="10" spans="2:9" x14ac:dyDescent="0.25">
      <c r="B10" s="193" t="s">
        <v>130</v>
      </c>
      <c r="C10" s="194"/>
      <c r="D10" s="194"/>
      <c r="E10" s="194"/>
      <c r="F10" s="194"/>
      <c r="G10" s="194"/>
      <c r="H10" s="194">
        <v>0</v>
      </c>
      <c r="I10" s="196">
        <v>0.77</v>
      </c>
    </row>
    <row r="11" spans="2:9" x14ac:dyDescent="0.25">
      <c r="B11" s="193" t="s">
        <v>15</v>
      </c>
      <c r="C11" s="194"/>
      <c r="D11" s="194"/>
      <c r="E11" s="194"/>
      <c r="F11" s="194"/>
      <c r="G11" s="194"/>
      <c r="H11" s="194">
        <v>0</v>
      </c>
      <c r="I11" s="196">
        <v>0.76</v>
      </c>
    </row>
    <row r="12" spans="2:9" x14ac:dyDescent="0.25">
      <c r="B12" s="2"/>
      <c r="C12" s="2"/>
      <c r="D12" s="2"/>
      <c r="H12" s="2"/>
      <c r="I12" s="2"/>
    </row>
    <row r="13" spans="2:9" x14ac:dyDescent="0.25">
      <c r="B13" s="131" t="s">
        <v>21</v>
      </c>
      <c r="C13" s="2"/>
      <c r="D13" s="2"/>
      <c r="H13" s="2"/>
      <c r="I13" s="2"/>
    </row>
    <row r="14" spans="2:9" x14ac:dyDescent="0.25">
      <c r="B14" s="132" t="s">
        <v>133</v>
      </c>
      <c r="C14" s="133" t="s">
        <v>172</v>
      </c>
      <c r="D14" s="2"/>
    </row>
    <row r="15" spans="2:9" x14ac:dyDescent="0.25">
      <c r="B15" s="132" t="s">
        <v>23</v>
      </c>
      <c r="C15" s="133" t="s">
        <v>24</v>
      </c>
      <c r="D15" s="2"/>
    </row>
    <row r="16" spans="2:9" x14ac:dyDescent="0.25">
      <c r="B16" s="132" t="s">
        <v>9</v>
      </c>
      <c r="C16" s="133" t="s">
        <v>17</v>
      </c>
      <c r="D16" s="2"/>
    </row>
    <row r="17" spans="2:4" x14ac:dyDescent="0.25">
      <c r="B17" s="132" t="s">
        <v>129</v>
      </c>
      <c r="C17" s="133" t="s">
        <v>134</v>
      </c>
    </row>
    <row r="18" spans="2:4" x14ac:dyDescent="0.25">
      <c r="B18" s="132" t="s">
        <v>14</v>
      </c>
      <c r="C18" s="133" t="s">
        <v>19</v>
      </c>
    </row>
    <row r="19" spans="2:4" x14ac:dyDescent="0.25">
      <c r="B19" s="132" t="s">
        <v>171</v>
      </c>
      <c r="C19" s="133" t="s">
        <v>221</v>
      </c>
    </row>
    <row r="20" spans="2:4" x14ac:dyDescent="0.25">
      <c r="B20" s="132" t="s">
        <v>13</v>
      </c>
      <c r="C20" s="133" t="s">
        <v>16</v>
      </c>
    </row>
    <row r="21" spans="2:4" x14ac:dyDescent="0.25">
      <c r="B21" s="132" t="s">
        <v>22</v>
      </c>
      <c r="C21" s="133" t="s">
        <v>18</v>
      </c>
      <c r="D21" s="2"/>
    </row>
    <row r="22" spans="2:4" x14ac:dyDescent="0.25">
      <c r="B22" s="132" t="s">
        <v>15</v>
      </c>
      <c r="C22" s="133" t="s">
        <v>20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G12"/>
  <sheetViews>
    <sheetView showGridLines="0" workbookViewId="0">
      <selection activeCell="C2" sqref="C2:F11"/>
    </sheetView>
  </sheetViews>
  <sheetFormatPr defaultRowHeight="14.25" x14ac:dyDescent="0.2"/>
  <cols>
    <col min="1" max="1" width="19.5703125" style="54" customWidth="1"/>
    <col min="2" max="2" width="16" style="54" customWidth="1"/>
    <col min="3" max="3" width="4" style="54" customWidth="1"/>
    <col min="4" max="4" width="24.140625" style="54" customWidth="1"/>
    <col min="5" max="7" width="21.7109375" style="54" customWidth="1"/>
    <col min="8" max="8" width="9.140625" style="54"/>
    <col min="9" max="10" width="13.85546875" style="54" bestFit="1" customWidth="1"/>
    <col min="11" max="16384" width="9.140625" style="54"/>
  </cols>
  <sheetData>
    <row r="1" spans="3:7" ht="15" thickBot="1" x14ac:dyDescent="0.25"/>
    <row r="2" spans="3:7" ht="15.75" thickBot="1" x14ac:dyDescent="0.25">
      <c r="C2" s="125" t="s">
        <v>68</v>
      </c>
      <c r="D2" s="126"/>
      <c r="E2" s="126" t="s">
        <v>67</v>
      </c>
      <c r="F2" s="127" t="s">
        <v>126</v>
      </c>
    </row>
    <row r="3" spans="3:7" ht="18.75" customHeight="1" x14ac:dyDescent="0.2">
      <c r="C3" s="343" t="s">
        <v>62</v>
      </c>
      <c r="D3" s="344"/>
      <c r="E3" s="155" t="s">
        <v>60</v>
      </c>
      <c r="F3" s="154" t="s">
        <v>60</v>
      </c>
    </row>
    <row r="4" spans="3:7" ht="18.75" customHeight="1" x14ac:dyDescent="0.2">
      <c r="C4" s="347" t="s">
        <v>66</v>
      </c>
      <c r="D4" s="348"/>
      <c r="E4" s="128" t="s">
        <v>60</v>
      </c>
      <c r="F4" s="156" t="s">
        <v>60</v>
      </c>
    </row>
    <row r="5" spans="3:7" ht="18.75" customHeight="1" x14ac:dyDescent="0.2">
      <c r="C5" s="347" t="s">
        <v>65</v>
      </c>
      <c r="D5" s="348"/>
      <c r="E5" s="128" t="s">
        <v>60</v>
      </c>
      <c r="F5" s="129" t="s">
        <v>60</v>
      </c>
    </row>
    <row r="6" spans="3:7" ht="18.75" customHeight="1" x14ac:dyDescent="0.2">
      <c r="C6" s="349" t="s">
        <v>64</v>
      </c>
      <c r="D6" s="153" t="s">
        <v>218</v>
      </c>
      <c r="E6" s="128" t="s">
        <v>60</v>
      </c>
      <c r="F6" s="129" t="s">
        <v>60</v>
      </c>
    </row>
    <row r="7" spans="3:7" ht="19.5" customHeight="1" x14ac:dyDescent="0.2">
      <c r="C7" s="350"/>
      <c r="D7" s="153" t="s">
        <v>38</v>
      </c>
      <c r="E7" s="128" t="s">
        <v>60</v>
      </c>
      <c r="F7" s="129" t="s">
        <v>60</v>
      </c>
    </row>
    <row r="8" spans="3:7" ht="21.75" customHeight="1" thickBot="1" x14ac:dyDescent="0.25">
      <c r="C8" s="351"/>
      <c r="D8" s="153" t="s">
        <v>63</v>
      </c>
      <c r="E8" s="128" t="s">
        <v>60</v>
      </c>
      <c r="F8" s="129" t="s">
        <v>60</v>
      </c>
    </row>
    <row r="9" spans="3:7" ht="15.75" thickBot="1" x14ac:dyDescent="0.3">
      <c r="C9" s="345" t="s">
        <v>61</v>
      </c>
      <c r="D9" s="346"/>
      <c r="E9" s="150" t="s">
        <v>60</v>
      </c>
      <c r="F9" s="151" t="s">
        <v>60</v>
      </c>
    </row>
    <row r="10" spans="3:7" ht="8.25" customHeight="1" thickBot="1" x14ac:dyDescent="0.3">
      <c r="C10" s="104"/>
      <c r="D10" s="104"/>
      <c r="E10" s="104"/>
      <c r="F10" s="104"/>
      <c r="G10" s="104"/>
    </row>
    <row r="11" spans="3:7" ht="18" customHeight="1" thickBot="1" x14ac:dyDescent="0.3">
      <c r="C11" s="124" t="s">
        <v>104</v>
      </c>
      <c r="D11" s="104"/>
      <c r="E11" s="118" t="s">
        <v>127</v>
      </c>
      <c r="F11" s="119"/>
      <c r="G11" s="104"/>
    </row>
    <row r="12" spans="3:7" ht="18" customHeight="1" x14ac:dyDescent="0.25">
      <c r="C12" s="117"/>
      <c r="D12" s="104"/>
    </row>
  </sheetData>
  <mergeCells count="5">
    <mergeCell ref="C3:D3"/>
    <mergeCell ref="C9:D9"/>
    <mergeCell ref="C5:D5"/>
    <mergeCell ref="C4:D4"/>
    <mergeCell ref="C6:C8"/>
  </mergeCells>
  <pageMargins left="0.7" right="0.7" top="0.75" bottom="0.75" header="0.3" footer="0.3"/>
  <pageSetup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1"/>
  <sheetViews>
    <sheetView showGridLines="0" workbookViewId="0">
      <selection activeCell="K3" sqref="K3"/>
    </sheetView>
  </sheetViews>
  <sheetFormatPr defaultRowHeight="14.25" x14ac:dyDescent="0.2"/>
  <cols>
    <col min="1" max="1" width="19.5703125" style="54" customWidth="1"/>
    <col min="2" max="2" width="16" style="54" customWidth="1"/>
    <col min="3" max="3" width="4" style="54" customWidth="1"/>
    <col min="4" max="4" width="24.140625" style="54" customWidth="1"/>
    <col min="5" max="8" width="9.7109375" style="54" customWidth="1"/>
    <col min="9" max="11" width="4" style="54" customWidth="1"/>
    <col min="12" max="12" width="24.140625" style="54" customWidth="1"/>
    <col min="13" max="16" width="9.7109375" style="54" customWidth="1"/>
    <col min="17" max="16384" width="9.140625" style="54"/>
  </cols>
  <sheetData>
    <row r="1" spans="1:16" ht="15.75" thickBot="1" x14ac:dyDescent="0.3">
      <c r="A1" s="56" t="s">
        <v>76</v>
      </c>
    </row>
    <row r="2" spans="1:16" ht="16.5" thickBot="1" x14ac:dyDescent="0.3">
      <c r="A2" s="58" t="s">
        <v>75</v>
      </c>
      <c r="C2" s="103" t="s">
        <v>74</v>
      </c>
      <c r="D2" s="104"/>
      <c r="E2" s="99" t="s">
        <v>20</v>
      </c>
      <c r="F2" s="100"/>
      <c r="G2" s="99" t="s">
        <v>103</v>
      </c>
      <c r="H2" s="100"/>
      <c r="I2" s="104"/>
      <c r="J2" s="104"/>
      <c r="K2" s="103" t="s">
        <v>219</v>
      </c>
      <c r="L2" s="104"/>
      <c r="M2" s="99" t="s">
        <v>20</v>
      </c>
      <c r="N2" s="100"/>
      <c r="O2" s="99" t="s">
        <v>103</v>
      </c>
      <c r="P2" s="100"/>
    </row>
    <row r="3" spans="1:16" ht="30.75" customHeight="1" x14ac:dyDescent="0.25">
      <c r="A3" s="56"/>
      <c r="C3" s="102" t="s">
        <v>68</v>
      </c>
      <c r="D3" s="101"/>
      <c r="E3" s="98" t="s">
        <v>27</v>
      </c>
      <c r="F3" s="105" t="s">
        <v>28</v>
      </c>
      <c r="G3" s="97" t="s">
        <v>101</v>
      </c>
      <c r="H3" s="105" t="s">
        <v>102</v>
      </c>
      <c r="I3" s="104"/>
      <c r="J3" s="104"/>
      <c r="K3" s="102" t="s">
        <v>68</v>
      </c>
      <c r="L3" s="101"/>
      <c r="M3" s="98" t="s">
        <v>27</v>
      </c>
      <c r="N3" s="105" t="s">
        <v>28</v>
      </c>
      <c r="O3" s="97" t="s">
        <v>101</v>
      </c>
      <c r="P3" s="105" t="s">
        <v>102</v>
      </c>
    </row>
    <row r="4" spans="1:16" ht="18.95" customHeight="1" x14ac:dyDescent="0.25">
      <c r="C4" s="357" t="s">
        <v>62</v>
      </c>
      <c r="D4" s="360"/>
      <c r="E4" s="111" t="s">
        <v>71</v>
      </c>
      <c r="F4" s="112" t="s">
        <v>71</v>
      </c>
      <c r="G4" s="113" t="s">
        <v>71</v>
      </c>
      <c r="H4" s="112" t="s">
        <v>71</v>
      </c>
      <c r="I4" s="104"/>
      <c r="J4" s="104"/>
      <c r="K4" s="357" t="s">
        <v>62</v>
      </c>
      <c r="L4" s="358"/>
      <c r="M4" s="111" t="s">
        <v>217</v>
      </c>
      <c r="N4" s="112" t="s">
        <v>217</v>
      </c>
      <c r="O4" s="113" t="s">
        <v>217</v>
      </c>
      <c r="P4" s="112" t="s">
        <v>217</v>
      </c>
    </row>
    <row r="5" spans="1:16" ht="18.95" customHeight="1" x14ac:dyDescent="0.25">
      <c r="A5" s="57"/>
      <c r="C5" s="355" t="s">
        <v>66</v>
      </c>
      <c r="D5" s="359"/>
      <c r="E5" s="106" t="s">
        <v>71</v>
      </c>
      <c r="F5" s="107" t="s">
        <v>71</v>
      </c>
      <c r="G5" s="108" t="s">
        <v>71</v>
      </c>
      <c r="H5" s="107" t="s">
        <v>71</v>
      </c>
      <c r="I5" s="104"/>
      <c r="J5" s="104"/>
      <c r="K5" s="355" t="s">
        <v>66</v>
      </c>
      <c r="L5" s="356"/>
      <c r="M5" s="106" t="s">
        <v>217</v>
      </c>
      <c r="N5" s="107" t="s">
        <v>217</v>
      </c>
      <c r="O5" s="108" t="s">
        <v>217</v>
      </c>
      <c r="P5" s="107" t="s">
        <v>217</v>
      </c>
    </row>
    <row r="6" spans="1:16" ht="18.95" customHeight="1" x14ac:dyDescent="0.25">
      <c r="C6" s="355" t="s">
        <v>65</v>
      </c>
      <c r="D6" s="359"/>
      <c r="E6" s="106" t="s">
        <v>71</v>
      </c>
      <c r="F6" s="107" t="s">
        <v>71</v>
      </c>
      <c r="G6" s="108" t="s">
        <v>71</v>
      </c>
      <c r="H6" s="107" t="s">
        <v>71</v>
      </c>
      <c r="I6" s="104"/>
      <c r="J6" s="104"/>
      <c r="K6" s="355" t="s">
        <v>65</v>
      </c>
      <c r="L6" s="356"/>
      <c r="M6" s="106" t="s">
        <v>217</v>
      </c>
      <c r="N6" s="107" t="s">
        <v>217</v>
      </c>
      <c r="O6" s="108" t="s">
        <v>217</v>
      </c>
      <c r="P6" s="107" t="s">
        <v>217</v>
      </c>
    </row>
    <row r="7" spans="1:16" ht="18.95" customHeight="1" x14ac:dyDescent="0.25">
      <c r="C7" s="352" t="s">
        <v>64</v>
      </c>
      <c r="D7" s="223" t="s">
        <v>218</v>
      </c>
      <c r="E7" s="106" t="s">
        <v>71</v>
      </c>
      <c r="F7" s="107" t="s">
        <v>71</v>
      </c>
      <c r="G7" s="108" t="s">
        <v>71</v>
      </c>
      <c r="H7" s="107" t="s">
        <v>71</v>
      </c>
      <c r="I7" s="104"/>
      <c r="J7" s="104"/>
      <c r="K7" s="352" t="s">
        <v>64</v>
      </c>
      <c r="L7" s="110" t="s">
        <v>218</v>
      </c>
      <c r="M7" s="106" t="s">
        <v>217</v>
      </c>
      <c r="N7" s="107" t="s">
        <v>217</v>
      </c>
      <c r="O7" s="108" t="s">
        <v>217</v>
      </c>
      <c r="P7" s="107" t="s">
        <v>217</v>
      </c>
    </row>
    <row r="8" spans="1:16" ht="18.95" customHeight="1" x14ac:dyDescent="0.25">
      <c r="C8" s="353"/>
      <c r="D8" s="109" t="s">
        <v>38</v>
      </c>
      <c r="E8" s="106" t="s">
        <v>71</v>
      </c>
      <c r="F8" s="107" t="s">
        <v>71</v>
      </c>
      <c r="G8" s="108" t="s">
        <v>71</v>
      </c>
      <c r="H8" s="107" t="s">
        <v>71</v>
      </c>
      <c r="I8" s="104"/>
      <c r="J8" s="104"/>
      <c r="K8" s="353"/>
      <c r="L8" s="110" t="s">
        <v>38</v>
      </c>
      <c r="M8" s="106" t="s">
        <v>217</v>
      </c>
      <c r="N8" s="107" t="s">
        <v>217</v>
      </c>
      <c r="O8" s="108" t="s">
        <v>217</v>
      </c>
      <c r="P8" s="107" t="s">
        <v>217</v>
      </c>
    </row>
    <row r="9" spans="1:16" ht="18.95" customHeight="1" thickBot="1" x14ac:dyDescent="0.3">
      <c r="C9" s="354"/>
      <c r="D9" s="109" t="s">
        <v>63</v>
      </c>
      <c r="E9" s="106" t="s">
        <v>71</v>
      </c>
      <c r="F9" s="107" t="s">
        <v>71</v>
      </c>
      <c r="G9" s="108" t="s">
        <v>71</v>
      </c>
      <c r="H9" s="107" t="s">
        <v>71</v>
      </c>
      <c r="I9" s="104"/>
      <c r="J9" s="104"/>
      <c r="K9" s="354"/>
      <c r="L9" s="110" t="s">
        <v>63</v>
      </c>
      <c r="M9" s="106" t="s">
        <v>217</v>
      </c>
      <c r="N9" s="107" t="s">
        <v>217</v>
      </c>
      <c r="O9" s="108" t="s">
        <v>217</v>
      </c>
      <c r="P9" s="107" t="s">
        <v>217</v>
      </c>
    </row>
    <row r="10" spans="1:16" ht="21.75" customHeight="1" thickBot="1" x14ac:dyDescent="0.3">
      <c r="A10" s="55"/>
      <c r="C10" s="345" t="s">
        <v>73</v>
      </c>
      <c r="D10" s="361"/>
      <c r="E10" s="114" t="s">
        <v>71</v>
      </c>
      <c r="F10" s="115" t="s">
        <v>71</v>
      </c>
      <c r="G10" s="116" t="s">
        <v>71</v>
      </c>
      <c r="H10" s="115" t="s">
        <v>71</v>
      </c>
      <c r="I10" s="104"/>
      <c r="J10" s="104"/>
      <c r="K10" s="345" t="s">
        <v>72</v>
      </c>
      <c r="L10" s="346"/>
      <c r="M10" s="114" t="s">
        <v>217</v>
      </c>
      <c r="N10" s="115" t="s">
        <v>217</v>
      </c>
      <c r="O10" s="116" t="s">
        <v>217</v>
      </c>
      <c r="P10" s="115" t="s">
        <v>217</v>
      </c>
    </row>
    <row r="11" spans="1:16" ht="27" customHeight="1" thickBot="1" x14ac:dyDescent="0.3">
      <c r="C11" s="117" t="s">
        <v>70</v>
      </c>
      <c r="D11" s="104"/>
      <c r="E11" s="118" t="s">
        <v>69</v>
      </c>
      <c r="F11" s="119"/>
      <c r="G11" s="118" t="s">
        <v>69</v>
      </c>
      <c r="H11" s="119"/>
      <c r="I11" s="104"/>
      <c r="J11" s="104"/>
      <c r="K11" s="117" t="s">
        <v>70</v>
      </c>
      <c r="L11" s="104"/>
      <c r="M11" s="118" t="s">
        <v>69</v>
      </c>
      <c r="N11" s="119"/>
      <c r="O11" s="118" t="s">
        <v>69</v>
      </c>
      <c r="P11" s="119"/>
    </row>
  </sheetData>
  <mergeCells count="10">
    <mergeCell ref="C5:D5"/>
    <mergeCell ref="C6:D6"/>
    <mergeCell ref="C4:D4"/>
    <mergeCell ref="C10:D10"/>
    <mergeCell ref="C7:C9"/>
    <mergeCell ref="K7:K9"/>
    <mergeCell ref="K5:L5"/>
    <mergeCell ref="K6:L6"/>
    <mergeCell ref="K4:L4"/>
    <mergeCell ref="K10:L10"/>
  </mergeCells>
  <pageMargins left="0.7" right="0.7" top="0.75" bottom="0.75" header="0.3" footer="0.3"/>
  <pageSetup scale="9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24"/>
  <sheetViews>
    <sheetView showGridLines="0" zoomScale="90" zoomScaleNormal="90" workbookViewId="0">
      <selection activeCell="C3" sqref="C3"/>
    </sheetView>
  </sheetViews>
  <sheetFormatPr defaultRowHeight="15" x14ac:dyDescent="0.25"/>
  <cols>
    <col min="1" max="1" width="3.7109375" customWidth="1"/>
    <col min="2" max="2" width="20.5703125" customWidth="1"/>
    <col min="3" max="23" width="10.7109375" customWidth="1"/>
  </cols>
  <sheetData>
    <row r="2" spans="1:18" x14ac:dyDescent="0.25">
      <c r="B2" s="49"/>
    </row>
    <row r="3" spans="1:18" x14ac:dyDescent="0.25">
      <c r="A3" s="234"/>
      <c r="B3" s="235"/>
      <c r="C3" s="225" t="s">
        <v>180</v>
      </c>
      <c r="D3" s="226"/>
      <c r="E3" s="226"/>
      <c r="F3" s="227"/>
      <c r="G3" s="225" t="s">
        <v>181</v>
      </c>
      <c r="H3" s="227"/>
      <c r="I3" s="225" t="s">
        <v>121</v>
      </c>
      <c r="J3" s="226"/>
      <c r="K3" s="226"/>
      <c r="L3" s="227"/>
      <c r="M3" s="225" t="s">
        <v>182</v>
      </c>
      <c r="N3" s="226"/>
      <c r="O3" s="227"/>
      <c r="P3" s="225" t="s">
        <v>183</v>
      </c>
      <c r="Q3" s="226"/>
      <c r="R3" s="227"/>
    </row>
    <row r="4" spans="1:18" ht="25.5" x14ac:dyDescent="0.25">
      <c r="A4" s="232" t="s">
        <v>42</v>
      </c>
      <c r="B4" s="233"/>
      <c r="C4" s="224" t="s">
        <v>45</v>
      </c>
      <c r="D4" s="224" t="s">
        <v>43</v>
      </c>
      <c r="E4" s="224" t="s">
        <v>46</v>
      </c>
      <c r="F4" s="224" t="s">
        <v>44</v>
      </c>
      <c r="G4" s="224" t="s">
        <v>53</v>
      </c>
      <c r="H4" s="224" t="s">
        <v>48</v>
      </c>
      <c r="I4" s="87" t="s">
        <v>196</v>
      </c>
      <c r="J4" s="87" t="s">
        <v>197</v>
      </c>
      <c r="K4" s="87" t="s">
        <v>54</v>
      </c>
      <c r="L4" s="87" t="s">
        <v>188</v>
      </c>
      <c r="M4" s="87" t="s">
        <v>47</v>
      </c>
      <c r="N4" s="87" t="s">
        <v>55</v>
      </c>
      <c r="O4" s="87" t="s">
        <v>106</v>
      </c>
      <c r="P4" s="87" t="s">
        <v>56</v>
      </c>
      <c r="Q4" s="87" t="s">
        <v>57</v>
      </c>
      <c r="R4" s="88" t="s">
        <v>58</v>
      </c>
    </row>
    <row r="5" spans="1:18" ht="12" customHeight="1" x14ac:dyDescent="0.25">
      <c r="A5" s="94"/>
      <c r="B5" s="85"/>
      <c r="C5" s="50" t="s">
        <v>50</v>
      </c>
      <c r="D5" s="50" t="s">
        <v>51</v>
      </c>
      <c r="E5" s="50" t="s">
        <v>52</v>
      </c>
      <c r="F5" s="50" t="s">
        <v>114</v>
      </c>
      <c r="G5" s="50" t="s">
        <v>184</v>
      </c>
      <c r="H5" s="50" t="s">
        <v>185</v>
      </c>
      <c r="I5" s="50" t="s">
        <v>49</v>
      </c>
      <c r="J5" s="50" t="s">
        <v>186</v>
      </c>
      <c r="K5" s="50" t="s">
        <v>187</v>
      </c>
      <c r="L5" s="50" t="s">
        <v>189</v>
      </c>
      <c r="M5" s="50" t="s">
        <v>190</v>
      </c>
      <c r="N5" s="50" t="s">
        <v>191</v>
      </c>
      <c r="O5" s="50" t="s">
        <v>192</v>
      </c>
      <c r="P5" s="50" t="s">
        <v>193</v>
      </c>
      <c r="Q5" s="50" t="s">
        <v>194</v>
      </c>
      <c r="R5" s="89" t="s">
        <v>195</v>
      </c>
    </row>
    <row r="6" spans="1:18" ht="21.95" customHeight="1" x14ac:dyDescent="0.25">
      <c r="A6" s="199" t="s">
        <v>62</v>
      </c>
      <c r="B6" s="5"/>
      <c r="C6" s="200"/>
      <c r="D6" s="200"/>
      <c r="E6" s="200"/>
      <c r="F6" s="201"/>
      <c r="G6" s="201"/>
      <c r="H6" s="201"/>
      <c r="I6" s="201"/>
      <c r="J6" s="201"/>
      <c r="K6" s="201"/>
      <c r="L6" s="202"/>
      <c r="M6" s="201"/>
      <c r="N6" s="201"/>
      <c r="O6" s="202"/>
      <c r="P6" s="203"/>
      <c r="Q6" s="203"/>
      <c r="R6" s="204"/>
    </row>
    <row r="7" spans="1:18" ht="21.95" customHeight="1" x14ac:dyDescent="0.25">
      <c r="A7" s="205" t="s">
        <v>66</v>
      </c>
      <c r="B7" s="206"/>
      <c r="C7" s="207"/>
      <c r="D7" s="207"/>
      <c r="E7" s="207"/>
      <c r="F7" s="208"/>
      <c r="G7" s="201"/>
      <c r="H7" s="201"/>
      <c r="I7" s="208"/>
      <c r="J7" s="208"/>
      <c r="K7" s="201"/>
      <c r="L7" s="202"/>
      <c r="M7" s="208"/>
      <c r="N7" s="201"/>
      <c r="O7" s="202"/>
      <c r="P7" s="209"/>
      <c r="Q7" s="209"/>
      <c r="R7" s="210"/>
    </row>
    <row r="8" spans="1:18" ht="21.95" customHeight="1" x14ac:dyDescent="0.25">
      <c r="A8" s="95" t="s">
        <v>65</v>
      </c>
      <c r="B8" s="5"/>
      <c r="C8" s="51"/>
      <c r="D8" s="51"/>
      <c r="E8" s="51"/>
      <c r="F8" s="52"/>
      <c r="G8" s="201"/>
      <c r="H8" s="201"/>
      <c r="I8" s="52"/>
      <c r="J8" s="52"/>
      <c r="K8" s="201"/>
      <c r="L8" s="202"/>
      <c r="M8" s="52"/>
      <c r="N8" s="201"/>
      <c r="O8" s="202"/>
      <c r="P8" s="53"/>
      <c r="Q8" s="53"/>
      <c r="R8" s="90"/>
    </row>
    <row r="9" spans="1:18" ht="21.95" customHeight="1" x14ac:dyDescent="0.25">
      <c r="A9" s="362" t="s">
        <v>64</v>
      </c>
      <c r="B9" s="86" t="s">
        <v>218</v>
      </c>
      <c r="C9" s="51"/>
      <c r="D9" s="51"/>
      <c r="E9" s="51"/>
      <c r="F9" s="52"/>
      <c r="G9" s="201"/>
      <c r="H9" s="201"/>
      <c r="I9" s="52"/>
      <c r="J9" s="52"/>
      <c r="K9" s="201"/>
      <c r="L9" s="202"/>
      <c r="M9" s="52"/>
      <c r="N9" s="201"/>
      <c r="O9" s="202"/>
      <c r="P9" s="53"/>
      <c r="Q9" s="53"/>
      <c r="R9" s="90"/>
    </row>
    <row r="10" spans="1:18" ht="21.95" customHeight="1" x14ac:dyDescent="0.25">
      <c r="A10" s="363"/>
      <c r="B10" s="86" t="s">
        <v>38</v>
      </c>
      <c r="C10" s="51"/>
      <c r="D10" s="51"/>
      <c r="E10" s="51"/>
      <c r="F10" s="52"/>
      <c r="G10" s="201"/>
      <c r="H10" s="201"/>
      <c r="I10" s="52"/>
      <c r="J10" s="52"/>
      <c r="K10" s="201"/>
      <c r="L10" s="202"/>
      <c r="M10" s="52"/>
      <c r="N10" s="201"/>
      <c r="O10" s="202"/>
      <c r="P10" s="53"/>
      <c r="Q10" s="53"/>
      <c r="R10" s="90"/>
    </row>
    <row r="11" spans="1:18" ht="21.95" customHeight="1" x14ac:dyDescent="0.25">
      <c r="A11" s="364"/>
      <c r="B11" s="86" t="s">
        <v>63</v>
      </c>
      <c r="C11" s="51"/>
      <c r="D11" s="51"/>
      <c r="E11" s="51"/>
      <c r="F11" s="52"/>
      <c r="G11" s="201"/>
      <c r="H11" s="201"/>
      <c r="I11" s="52"/>
      <c r="J11" s="52"/>
      <c r="K11" s="201"/>
      <c r="L11" s="202"/>
      <c r="M11" s="52"/>
      <c r="N11" s="201"/>
      <c r="O11" s="202"/>
      <c r="P11" s="53"/>
      <c r="Q11" s="53"/>
      <c r="R11" s="90"/>
    </row>
    <row r="12" spans="1:18" x14ac:dyDescent="0.25">
      <c r="A12" s="96" t="s">
        <v>0</v>
      </c>
      <c r="B12" s="91"/>
      <c r="C12" s="228">
        <f t="shared" ref="C12:K12" si="0">SUM(C6:C11)</f>
        <v>0</v>
      </c>
      <c r="D12" s="91">
        <f t="shared" si="0"/>
        <v>0</v>
      </c>
      <c r="E12" s="91">
        <f t="shared" si="0"/>
        <v>0</v>
      </c>
      <c r="F12" s="92">
        <f t="shared" si="0"/>
        <v>0</v>
      </c>
      <c r="G12" s="228">
        <f t="shared" si="0"/>
        <v>0</v>
      </c>
      <c r="H12" s="92">
        <f t="shared" si="0"/>
        <v>0</v>
      </c>
      <c r="I12" s="228">
        <f t="shared" si="0"/>
        <v>0</v>
      </c>
      <c r="J12" s="91">
        <f t="shared" si="0"/>
        <v>0</v>
      </c>
      <c r="K12" s="91">
        <f t="shared" si="0"/>
        <v>0</v>
      </c>
      <c r="L12" s="229">
        <f>IF(I12=0,0,J12/I12)</f>
        <v>0</v>
      </c>
      <c r="M12" s="228">
        <f>SUM(M6:M11)</f>
        <v>0</v>
      </c>
      <c r="N12" s="91">
        <f>SUM(N6:N11)</f>
        <v>0</v>
      </c>
      <c r="O12" s="229">
        <f>IF(M12=0,0,J12/M12)</f>
        <v>0</v>
      </c>
      <c r="P12" s="230">
        <f>IF(F12=0,0,((I12/F12)*100))</f>
        <v>0</v>
      </c>
      <c r="Q12" s="231">
        <f>IF(F12=0,0,((J12/F12)*100))</f>
        <v>0</v>
      </c>
      <c r="R12" s="93">
        <f>IF(G12=0,0,((J12/G12)*100))</f>
        <v>0</v>
      </c>
    </row>
    <row r="17" spans="2:23" x14ac:dyDescent="0.25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</row>
    <row r="18" spans="2:23" x14ac:dyDescent="0.25"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</row>
    <row r="19" spans="2:23" x14ac:dyDescent="0.25"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</row>
    <row r="20" spans="2:23" x14ac:dyDescent="0.25"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</row>
    <row r="21" spans="2:23" x14ac:dyDescent="0.25"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  <row r="22" spans="2:23" x14ac:dyDescent="0.25"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</row>
    <row r="23" spans="2:23" x14ac:dyDescent="0.25"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</row>
    <row r="24" spans="2:23" x14ac:dyDescent="0.25"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</sheetData>
  <mergeCells count="1">
    <mergeCell ref="A9:A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W52"/>
  <sheetViews>
    <sheetView showGridLines="0" topLeftCell="A7" zoomScale="85" zoomScaleNormal="85" workbookViewId="0">
      <selection activeCell="C20" sqref="C20"/>
    </sheetView>
  </sheetViews>
  <sheetFormatPr defaultRowHeight="15" x14ac:dyDescent="0.25"/>
  <cols>
    <col min="1" max="1" width="18.5703125" bestFit="1" customWidth="1"/>
    <col min="2" max="2" width="22.28515625" bestFit="1" customWidth="1"/>
    <col min="21" max="21" width="9.140625" customWidth="1"/>
    <col min="41" max="41" width="2.7109375" customWidth="1"/>
  </cols>
  <sheetData>
    <row r="7" spans="1:23" x14ac:dyDescent="0.25">
      <c r="B7" t="s">
        <v>125</v>
      </c>
      <c r="C7" s="165"/>
      <c r="D7" s="165">
        <f t="shared" ref="D7:N7" si="0">D14/D17</f>
        <v>0.88888888888888895</v>
      </c>
      <c r="E7" s="165">
        <f t="shared" si="0"/>
        <v>0.9107142857142857</v>
      </c>
      <c r="F7" s="165">
        <f t="shared" si="0"/>
        <v>0.91666666666666663</v>
      </c>
      <c r="G7" s="165">
        <f t="shared" si="0"/>
        <v>0.9375</v>
      </c>
      <c r="H7" s="165">
        <f t="shared" si="0"/>
        <v>0.9</v>
      </c>
      <c r="I7" s="165">
        <f t="shared" si="0"/>
        <v>0.94444444444444442</v>
      </c>
      <c r="J7" s="165">
        <f t="shared" si="0"/>
        <v>1</v>
      </c>
      <c r="K7" s="165">
        <f t="shared" si="0"/>
        <v>1.1111111111111112</v>
      </c>
      <c r="L7" s="165">
        <f t="shared" si="0"/>
        <v>1.1111111111111112</v>
      </c>
      <c r="M7" s="165">
        <f t="shared" si="0"/>
        <v>1.125</v>
      </c>
      <c r="N7" s="165">
        <f t="shared" si="0"/>
        <v>1.1428571428571428</v>
      </c>
    </row>
    <row r="8" spans="1:23" x14ac:dyDescent="0.25">
      <c r="B8" t="s">
        <v>124</v>
      </c>
      <c r="C8" s="164"/>
      <c r="D8" s="164">
        <f t="shared" ref="D8:N8" si="1">D14/D11</f>
        <v>0.8</v>
      </c>
      <c r="E8" s="164">
        <f t="shared" si="1"/>
        <v>0.85</v>
      </c>
      <c r="F8" s="164">
        <f t="shared" si="1"/>
        <v>0.7857142857142857</v>
      </c>
      <c r="G8" s="164">
        <f t="shared" si="1"/>
        <v>0.75</v>
      </c>
      <c r="H8" s="164">
        <f t="shared" si="1"/>
        <v>0.72</v>
      </c>
      <c r="I8" s="164">
        <f t="shared" si="1"/>
        <v>1.2142857142857142</v>
      </c>
      <c r="J8" s="164">
        <f t="shared" si="1"/>
        <v>1.125</v>
      </c>
      <c r="K8" s="164">
        <f t="shared" si="1"/>
        <v>1.0526315789473684</v>
      </c>
      <c r="L8" s="164">
        <f t="shared" si="1"/>
        <v>0.90909090909090906</v>
      </c>
      <c r="M8" s="164">
        <f t="shared" si="1"/>
        <v>1</v>
      </c>
      <c r="N8" s="164">
        <f t="shared" si="1"/>
        <v>0.88888888888888884</v>
      </c>
    </row>
    <row r="11" spans="1:23" x14ac:dyDescent="0.25">
      <c r="A11" t="s">
        <v>123</v>
      </c>
      <c r="B11" s="163" t="s">
        <v>120</v>
      </c>
      <c r="C11" s="160">
        <v>0</v>
      </c>
      <c r="D11" s="160">
        <v>2</v>
      </c>
      <c r="E11" s="160">
        <v>3</v>
      </c>
      <c r="F11" s="160">
        <v>7</v>
      </c>
      <c r="G11" s="160">
        <v>10</v>
      </c>
      <c r="H11" s="160">
        <v>10</v>
      </c>
      <c r="I11" s="160">
        <v>7</v>
      </c>
      <c r="J11" s="160">
        <v>8</v>
      </c>
      <c r="K11" s="160">
        <v>9.5</v>
      </c>
      <c r="L11" s="160">
        <v>11</v>
      </c>
      <c r="M11" s="160">
        <v>9</v>
      </c>
      <c r="N11" s="160">
        <v>9</v>
      </c>
      <c r="O11" s="158"/>
      <c r="P11" s="158"/>
      <c r="Q11" s="158"/>
      <c r="R11" s="158"/>
      <c r="S11" s="158"/>
      <c r="T11" s="158"/>
      <c r="U11" s="158"/>
      <c r="V11" s="158"/>
      <c r="W11" t="s">
        <v>119</v>
      </c>
    </row>
    <row r="12" spans="1:23" ht="60" x14ac:dyDescent="0.25">
      <c r="B12" s="162" t="s">
        <v>122</v>
      </c>
      <c r="C12">
        <f>C15</f>
        <v>0</v>
      </c>
      <c r="D12">
        <f t="shared" ref="D12:N12" si="2">C12+D11</f>
        <v>2</v>
      </c>
      <c r="E12">
        <f t="shared" si="2"/>
        <v>5</v>
      </c>
      <c r="F12">
        <f t="shared" si="2"/>
        <v>12</v>
      </c>
      <c r="G12">
        <f t="shared" si="2"/>
        <v>22</v>
      </c>
      <c r="H12">
        <f t="shared" si="2"/>
        <v>32</v>
      </c>
      <c r="I12">
        <f t="shared" si="2"/>
        <v>39</v>
      </c>
      <c r="J12">
        <f t="shared" si="2"/>
        <v>47</v>
      </c>
      <c r="K12">
        <f t="shared" si="2"/>
        <v>56.5</v>
      </c>
      <c r="L12">
        <f t="shared" si="2"/>
        <v>67.5</v>
      </c>
      <c r="M12">
        <f t="shared" si="2"/>
        <v>76.5</v>
      </c>
      <c r="N12">
        <f t="shared" si="2"/>
        <v>85.5</v>
      </c>
    </row>
    <row r="14" spans="1:23" x14ac:dyDescent="0.25">
      <c r="A14" t="s">
        <v>121</v>
      </c>
      <c r="B14" s="161" t="s">
        <v>120</v>
      </c>
      <c r="C14" s="160">
        <v>0</v>
      </c>
      <c r="D14" s="160">
        <v>1.6</v>
      </c>
      <c r="E14" s="160">
        <v>2.5499999999999998</v>
      </c>
      <c r="F14" s="160">
        <v>5.5</v>
      </c>
      <c r="G14" s="160">
        <v>7.5</v>
      </c>
      <c r="H14" s="160">
        <v>7.2</v>
      </c>
      <c r="I14" s="160">
        <v>8.5</v>
      </c>
      <c r="J14" s="160">
        <v>9</v>
      </c>
      <c r="K14" s="160">
        <v>10</v>
      </c>
      <c r="L14" s="160">
        <v>10</v>
      </c>
      <c r="M14" s="160">
        <v>9</v>
      </c>
      <c r="N14" s="160">
        <v>8</v>
      </c>
      <c r="O14" s="158"/>
      <c r="P14" s="158"/>
      <c r="Q14" s="158"/>
      <c r="R14" s="158"/>
      <c r="S14" s="158"/>
      <c r="T14" s="158"/>
      <c r="U14" s="158"/>
      <c r="V14" s="158"/>
      <c r="W14" t="s">
        <v>119</v>
      </c>
    </row>
    <row r="15" spans="1:23" ht="60" x14ac:dyDescent="0.25">
      <c r="B15" s="159" t="s">
        <v>118</v>
      </c>
      <c r="C15">
        <f>C18</f>
        <v>0</v>
      </c>
      <c r="D15">
        <f t="shared" ref="D15:N15" si="3">C15+D14</f>
        <v>1.6</v>
      </c>
      <c r="E15">
        <f t="shared" si="3"/>
        <v>4.1500000000000004</v>
      </c>
      <c r="F15">
        <f t="shared" si="3"/>
        <v>9.65</v>
      </c>
      <c r="G15">
        <f t="shared" si="3"/>
        <v>17.149999999999999</v>
      </c>
      <c r="H15">
        <f t="shared" si="3"/>
        <v>24.349999999999998</v>
      </c>
      <c r="I15">
        <f t="shared" si="3"/>
        <v>32.849999999999994</v>
      </c>
      <c r="J15">
        <f t="shared" si="3"/>
        <v>41.849999999999994</v>
      </c>
      <c r="K15">
        <f t="shared" si="3"/>
        <v>51.849999999999994</v>
      </c>
      <c r="L15">
        <f t="shared" si="3"/>
        <v>61.849999999999994</v>
      </c>
      <c r="M15">
        <f t="shared" si="3"/>
        <v>70.849999999999994</v>
      </c>
      <c r="N15">
        <f t="shared" si="3"/>
        <v>78.849999999999994</v>
      </c>
    </row>
    <row r="17" spans="1:22" x14ac:dyDescent="0.25">
      <c r="A17" t="s">
        <v>117</v>
      </c>
      <c r="B17" t="s">
        <v>116</v>
      </c>
      <c r="C17" s="158">
        <v>0</v>
      </c>
      <c r="D17" s="158">
        <f>D18-C18</f>
        <v>1.8</v>
      </c>
      <c r="E17" s="158">
        <v>2.8</v>
      </c>
      <c r="F17" s="158">
        <f t="shared" ref="F17:V17" si="4">F18-E18</f>
        <v>6</v>
      </c>
      <c r="G17" s="158">
        <f t="shared" si="4"/>
        <v>8</v>
      </c>
      <c r="H17" s="158">
        <f t="shared" si="4"/>
        <v>8</v>
      </c>
      <c r="I17" s="158">
        <f t="shared" si="4"/>
        <v>9</v>
      </c>
      <c r="J17" s="158">
        <f t="shared" si="4"/>
        <v>9</v>
      </c>
      <c r="K17" s="158">
        <f t="shared" si="4"/>
        <v>9</v>
      </c>
      <c r="L17" s="158">
        <f t="shared" si="4"/>
        <v>9</v>
      </c>
      <c r="M17" s="158">
        <f t="shared" si="4"/>
        <v>8</v>
      </c>
      <c r="N17" s="158">
        <f t="shared" si="4"/>
        <v>7</v>
      </c>
      <c r="O17" s="158">
        <f t="shared" si="4"/>
        <v>7</v>
      </c>
      <c r="P17" s="158">
        <f t="shared" si="4"/>
        <v>5</v>
      </c>
      <c r="Q17" s="158">
        <f t="shared" si="4"/>
        <v>3</v>
      </c>
      <c r="R17" s="158">
        <f t="shared" si="4"/>
        <v>2</v>
      </c>
      <c r="S17" s="158">
        <f t="shared" si="4"/>
        <v>2</v>
      </c>
      <c r="T17" s="158">
        <f t="shared" si="4"/>
        <v>1</v>
      </c>
      <c r="U17" s="158">
        <f t="shared" si="4"/>
        <v>1</v>
      </c>
      <c r="V17" s="158">
        <f t="shared" si="4"/>
        <v>1</v>
      </c>
    </row>
    <row r="18" spans="1:22" ht="60" x14ac:dyDescent="0.25">
      <c r="B18" s="49" t="s">
        <v>115</v>
      </c>
      <c r="C18">
        <v>0</v>
      </c>
      <c r="D18">
        <v>1.8</v>
      </c>
      <c r="E18">
        <v>5</v>
      </c>
      <c r="F18">
        <v>11</v>
      </c>
      <c r="G18">
        <v>19</v>
      </c>
      <c r="H18">
        <v>27</v>
      </c>
      <c r="I18">
        <v>36</v>
      </c>
      <c r="J18">
        <v>45</v>
      </c>
      <c r="K18">
        <v>54</v>
      </c>
      <c r="L18">
        <v>63</v>
      </c>
      <c r="M18">
        <v>71</v>
      </c>
      <c r="N18">
        <v>78</v>
      </c>
      <c r="O18">
        <v>85</v>
      </c>
      <c r="P18">
        <v>90</v>
      </c>
      <c r="Q18">
        <v>93</v>
      </c>
      <c r="R18">
        <v>95</v>
      </c>
      <c r="S18">
        <v>97</v>
      </c>
      <c r="T18">
        <v>98</v>
      </c>
      <c r="U18">
        <v>99</v>
      </c>
      <c r="V18">
        <v>100</v>
      </c>
    </row>
    <row r="19" spans="1:22" x14ac:dyDescent="0.25">
      <c r="C19" s="157">
        <v>44027</v>
      </c>
      <c r="D19" s="157">
        <f t="shared" ref="D19:V19" si="5">C19+30</f>
        <v>44057</v>
      </c>
      <c r="E19" s="157">
        <f t="shared" si="5"/>
        <v>44087</v>
      </c>
      <c r="F19" s="157">
        <f t="shared" si="5"/>
        <v>44117</v>
      </c>
      <c r="G19" s="157">
        <f t="shared" si="5"/>
        <v>44147</v>
      </c>
      <c r="H19" s="157">
        <f t="shared" si="5"/>
        <v>44177</v>
      </c>
      <c r="I19" s="157">
        <f t="shared" si="5"/>
        <v>44207</v>
      </c>
      <c r="J19" s="157">
        <f t="shared" si="5"/>
        <v>44237</v>
      </c>
      <c r="K19" s="157">
        <f t="shared" si="5"/>
        <v>44267</v>
      </c>
      <c r="L19" s="157">
        <f t="shared" si="5"/>
        <v>44297</v>
      </c>
      <c r="M19" s="157">
        <f t="shared" si="5"/>
        <v>44327</v>
      </c>
      <c r="N19" s="157">
        <f t="shared" si="5"/>
        <v>44357</v>
      </c>
      <c r="O19" s="157">
        <f t="shared" si="5"/>
        <v>44387</v>
      </c>
      <c r="P19" s="157">
        <f t="shared" si="5"/>
        <v>44417</v>
      </c>
      <c r="Q19" s="157">
        <f t="shared" si="5"/>
        <v>44447</v>
      </c>
      <c r="R19" s="157">
        <f t="shared" si="5"/>
        <v>44477</v>
      </c>
      <c r="S19" s="157">
        <f t="shared" si="5"/>
        <v>44507</v>
      </c>
      <c r="T19" s="157">
        <f t="shared" si="5"/>
        <v>44537</v>
      </c>
      <c r="U19" s="157">
        <f t="shared" si="5"/>
        <v>44567</v>
      </c>
      <c r="V19" s="157">
        <f t="shared" si="5"/>
        <v>44597</v>
      </c>
    </row>
    <row r="20" spans="1:22" x14ac:dyDescent="0.25"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</row>
    <row r="52" ht="11.2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56"/>
  <sheetViews>
    <sheetView showGridLines="0" workbookViewId="0">
      <selection activeCell="D28" sqref="D15:D28"/>
    </sheetView>
  </sheetViews>
  <sheetFormatPr defaultRowHeight="14.25" x14ac:dyDescent="0.2"/>
  <cols>
    <col min="1" max="1" width="19.5703125" style="54" customWidth="1"/>
    <col min="2" max="2" width="13.7109375" style="54" customWidth="1"/>
    <col min="3" max="3" width="12" style="54" bestFit="1" customWidth="1"/>
    <col min="4" max="14" width="14.7109375" style="54" customWidth="1"/>
    <col min="15" max="15" width="2.140625" style="54" customWidth="1"/>
    <col min="16" max="16" width="14.7109375" style="54" customWidth="1"/>
    <col min="17" max="17" width="14" style="54" bestFit="1" customWidth="1"/>
    <col min="18" max="16384" width="9.140625" style="54"/>
  </cols>
  <sheetData>
    <row r="1" spans="1:15" x14ac:dyDescent="0.2">
      <c r="G1" s="84"/>
      <c r="H1" s="84"/>
      <c r="I1" s="84"/>
      <c r="J1" s="84"/>
      <c r="K1" s="84"/>
      <c r="L1" s="84">
        <v>70</v>
      </c>
      <c r="M1" s="84"/>
      <c r="N1" s="84"/>
    </row>
    <row r="2" spans="1:15" ht="15" x14ac:dyDescent="0.25">
      <c r="A2" s="56" t="s">
        <v>100</v>
      </c>
      <c r="B2" s="75"/>
      <c r="C2" s="66"/>
      <c r="E2" s="56" t="s">
        <v>99</v>
      </c>
      <c r="G2" s="54" t="s">
        <v>93</v>
      </c>
      <c r="L2" s="54">
        <v>30</v>
      </c>
    </row>
    <row r="3" spans="1:15" ht="15" x14ac:dyDescent="0.25">
      <c r="A3" s="56" t="s">
        <v>98</v>
      </c>
      <c r="B3" s="75"/>
      <c r="C3" s="66"/>
      <c r="E3" s="56" t="s">
        <v>97</v>
      </c>
      <c r="G3" s="54" t="s">
        <v>93</v>
      </c>
      <c r="L3" s="54">
        <f>SUM(L1:L2)</f>
        <v>100</v>
      </c>
    </row>
    <row r="4" spans="1:15" ht="15" x14ac:dyDescent="0.25">
      <c r="A4" s="56"/>
      <c r="B4" s="66"/>
      <c r="C4" s="66"/>
      <c r="E4" s="56" t="s">
        <v>96</v>
      </c>
      <c r="G4" s="56" t="s">
        <v>93</v>
      </c>
    </row>
    <row r="5" spans="1:15" ht="15" x14ac:dyDescent="0.25">
      <c r="A5" s="56"/>
      <c r="B5" s="66"/>
      <c r="C5" s="66"/>
      <c r="E5" s="56" t="s">
        <v>95</v>
      </c>
      <c r="G5" s="54" t="s">
        <v>93</v>
      </c>
    </row>
    <row r="6" spans="1:15" ht="15" x14ac:dyDescent="0.25">
      <c r="E6" s="56" t="s">
        <v>94</v>
      </c>
      <c r="G6" s="54" t="s">
        <v>93</v>
      </c>
    </row>
    <row r="7" spans="1:15" ht="15" x14ac:dyDescent="0.25">
      <c r="E7" s="56"/>
    </row>
    <row r="12" spans="1:15" ht="5.25" customHeight="1" x14ac:dyDescent="0.2">
      <c r="O12" s="66"/>
    </row>
    <row r="13" spans="1:15" x14ac:dyDescent="0.2">
      <c r="N13" s="66"/>
    </row>
    <row r="14" spans="1:15" ht="15" thickBot="1" x14ac:dyDescent="0.25"/>
    <row r="15" spans="1:15" ht="15" x14ac:dyDescent="0.25">
      <c r="A15" s="71" t="s">
        <v>84</v>
      </c>
      <c r="B15" s="70"/>
      <c r="C15" s="120" t="s">
        <v>80</v>
      </c>
      <c r="D15" s="69">
        <v>0.3</v>
      </c>
      <c r="E15" s="69">
        <v>0.6</v>
      </c>
      <c r="F15" s="69">
        <v>0.9</v>
      </c>
      <c r="G15" s="68" t="s">
        <v>79</v>
      </c>
    </row>
    <row r="16" spans="1:15" ht="15" x14ac:dyDescent="0.25">
      <c r="A16" s="67"/>
      <c r="B16" s="66"/>
      <c r="C16" s="121" t="s">
        <v>78</v>
      </c>
      <c r="D16" s="75" t="s">
        <v>83</v>
      </c>
      <c r="E16" s="75" t="s">
        <v>83</v>
      </c>
      <c r="F16" s="75" t="s">
        <v>83</v>
      </c>
      <c r="G16" s="74" t="s">
        <v>83</v>
      </c>
    </row>
    <row r="17" spans="1:17" ht="15" x14ac:dyDescent="0.25">
      <c r="A17" s="67"/>
      <c r="B17" s="66"/>
      <c r="C17" s="122" t="s">
        <v>29</v>
      </c>
      <c r="D17" s="75" t="s">
        <v>83</v>
      </c>
      <c r="E17" s="75" t="s">
        <v>83</v>
      </c>
      <c r="F17" s="75" t="s">
        <v>83</v>
      </c>
      <c r="G17" s="74" t="s">
        <v>83</v>
      </c>
    </row>
    <row r="18" spans="1:17" ht="15.75" thickBot="1" x14ac:dyDescent="0.3">
      <c r="A18" s="63"/>
      <c r="B18" s="62"/>
      <c r="C18" s="123" t="s">
        <v>28</v>
      </c>
      <c r="D18" s="73" t="s">
        <v>83</v>
      </c>
      <c r="E18" s="73" t="s">
        <v>83</v>
      </c>
      <c r="F18" s="73" t="s">
        <v>83</v>
      </c>
      <c r="G18" s="72" t="s">
        <v>83</v>
      </c>
    </row>
    <row r="19" spans="1:17" ht="4.5" customHeight="1" thickBot="1" x14ac:dyDescent="0.25"/>
    <row r="20" spans="1:17" ht="15" x14ac:dyDescent="0.25">
      <c r="A20" s="71" t="s">
        <v>82</v>
      </c>
      <c r="B20" s="70"/>
      <c r="C20" s="120" t="s">
        <v>80</v>
      </c>
      <c r="D20" s="69">
        <v>0.3</v>
      </c>
      <c r="E20" s="69">
        <v>0.6</v>
      </c>
      <c r="F20" s="69">
        <v>0.9</v>
      </c>
      <c r="G20" s="68" t="s">
        <v>79</v>
      </c>
    </row>
    <row r="21" spans="1:17" ht="15" x14ac:dyDescent="0.25">
      <c r="A21" s="67"/>
      <c r="B21" s="66"/>
      <c r="C21" s="121" t="s">
        <v>78</v>
      </c>
      <c r="D21" s="65" t="s">
        <v>77</v>
      </c>
      <c r="E21" s="65" t="s">
        <v>77</v>
      </c>
      <c r="F21" s="65" t="s">
        <v>77</v>
      </c>
      <c r="G21" s="64" t="s">
        <v>77</v>
      </c>
    </row>
    <row r="22" spans="1:17" ht="15" x14ac:dyDescent="0.25">
      <c r="A22" s="67"/>
      <c r="B22" s="66"/>
      <c r="C22" s="122" t="s">
        <v>29</v>
      </c>
      <c r="D22" s="65" t="s">
        <v>77</v>
      </c>
      <c r="E22" s="65" t="s">
        <v>77</v>
      </c>
      <c r="F22" s="65" t="s">
        <v>77</v>
      </c>
      <c r="G22" s="64" t="s">
        <v>77</v>
      </c>
    </row>
    <row r="23" spans="1:17" ht="15.75" thickBot="1" x14ac:dyDescent="0.3">
      <c r="A23" s="63"/>
      <c r="B23" s="62"/>
      <c r="C23" s="123" t="s">
        <v>28</v>
      </c>
      <c r="D23" s="61" t="s">
        <v>77</v>
      </c>
      <c r="E23" s="61" t="s">
        <v>77</v>
      </c>
      <c r="F23" s="61" t="s">
        <v>77</v>
      </c>
      <c r="G23" s="60" t="s">
        <v>77</v>
      </c>
    </row>
    <row r="24" spans="1:17" ht="4.5" customHeight="1" thickBot="1" x14ac:dyDescent="0.25"/>
    <row r="25" spans="1:17" ht="15" x14ac:dyDescent="0.25">
      <c r="B25" s="71" t="s">
        <v>81</v>
      </c>
      <c r="C25" s="120" t="s">
        <v>80</v>
      </c>
      <c r="D25" s="69">
        <v>0.3</v>
      </c>
      <c r="E25" s="69">
        <v>0.6</v>
      </c>
      <c r="F25" s="69">
        <v>0.9</v>
      </c>
      <c r="G25" s="68" t="s">
        <v>79</v>
      </c>
    </row>
    <row r="26" spans="1:17" ht="15" x14ac:dyDescent="0.25">
      <c r="B26" s="67"/>
      <c r="C26" s="121" t="s">
        <v>78</v>
      </c>
      <c r="D26" s="65" t="s">
        <v>77</v>
      </c>
      <c r="E26" s="65" t="s">
        <v>77</v>
      </c>
      <c r="F26" s="65" t="s">
        <v>77</v>
      </c>
      <c r="G26" s="64" t="s">
        <v>77</v>
      </c>
    </row>
    <row r="27" spans="1:17" ht="15" x14ac:dyDescent="0.25">
      <c r="B27" s="67"/>
      <c r="C27" s="122" t="s">
        <v>29</v>
      </c>
      <c r="D27" s="65" t="s">
        <v>77</v>
      </c>
      <c r="E27" s="65" t="s">
        <v>77</v>
      </c>
      <c r="F27" s="65" t="s">
        <v>77</v>
      </c>
      <c r="G27" s="64" t="s">
        <v>77</v>
      </c>
    </row>
    <row r="28" spans="1:17" ht="15.75" thickBot="1" x14ac:dyDescent="0.3">
      <c r="B28" s="63"/>
      <c r="C28" s="123" t="s">
        <v>28</v>
      </c>
      <c r="D28" s="61" t="s">
        <v>77</v>
      </c>
      <c r="E28" s="61" t="s">
        <v>77</v>
      </c>
      <c r="F28" s="61" t="s">
        <v>77</v>
      </c>
      <c r="G28" s="60" t="s">
        <v>77</v>
      </c>
    </row>
    <row r="29" spans="1:17" ht="15.75" thickBot="1" x14ac:dyDescent="0.3">
      <c r="D29" s="59"/>
      <c r="E29" s="59"/>
      <c r="F29" s="59"/>
      <c r="G29" s="59"/>
      <c r="H29" s="59"/>
      <c r="K29" s="71" t="s">
        <v>88</v>
      </c>
      <c r="L29" s="70"/>
      <c r="M29" s="70"/>
      <c r="N29" s="143"/>
      <c r="P29" s="138" t="s">
        <v>87</v>
      </c>
      <c r="Q29" s="139"/>
    </row>
    <row r="30" spans="1:17" ht="15" x14ac:dyDescent="0.25">
      <c r="K30" s="81"/>
      <c r="L30" s="83" t="s">
        <v>92</v>
      </c>
      <c r="M30" s="83" t="s">
        <v>91</v>
      </c>
      <c r="N30" s="82" t="s">
        <v>90</v>
      </c>
      <c r="P30" s="81"/>
      <c r="Q30" s="80" t="s">
        <v>89</v>
      </c>
    </row>
    <row r="31" spans="1:17" ht="15" x14ac:dyDescent="0.25">
      <c r="K31" s="140" t="s">
        <v>78</v>
      </c>
      <c r="L31" s="75" t="s">
        <v>83</v>
      </c>
      <c r="M31" s="75" t="s">
        <v>83</v>
      </c>
      <c r="N31" s="79" t="s">
        <v>77</v>
      </c>
      <c r="P31" s="140" t="s">
        <v>78</v>
      </c>
      <c r="Q31" s="74" t="s">
        <v>83</v>
      </c>
    </row>
    <row r="32" spans="1:17" ht="15" x14ac:dyDescent="0.25">
      <c r="K32" s="141" t="s">
        <v>29</v>
      </c>
      <c r="L32" s="75" t="s">
        <v>83</v>
      </c>
      <c r="M32" s="75" t="s">
        <v>83</v>
      </c>
      <c r="N32" s="79" t="s">
        <v>77</v>
      </c>
      <c r="P32" s="141" t="s">
        <v>29</v>
      </c>
      <c r="Q32" s="74" t="s">
        <v>83</v>
      </c>
    </row>
    <row r="33" spans="1:17" ht="15.75" thickBot="1" x14ac:dyDescent="0.3">
      <c r="K33" s="142" t="s">
        <v>28</v>
      </c>
      <c r="L33" s="73" t="s">
        <v>83</v>
      </c>
      <c r="M33" s="73" t="s">
        <v>83</v>
      </c>
      <c r="N33" s="78" t="s">
        <v>77</v>
      </c>
      <c r="P33" s="142" t="s">
        <v>28</v>
      </c>
      <c r="Q33" s="72" t="s">
        <v>83</v>
      </c>
    </row>
    <row r="34" spans="1:17" ht="7.5" customHeight="1" thickBot="1" x14ac:dyDescent="0.3">
      <c r="K34" s="76"/>
      <c r="L34" s="66"/>
      <c r="M34" s="66"/>
      <c r="N34" s="77"/>
    </row>
    <row r="35" spans="1:17" ht="15.75" thickBot="1" x14ac:dyDescent="0.3">
      <c r="I35" s="55"/>
      <c r="L35" s="76" t="s">
        <v>86</v>
      </c>
      <c r="M35" s="365" t="s">
        <v>167</v>
      </c>
      <c r="N35" s="366"/>
      <c r="P35" s="211" t="s">
        <v>168</v>
      </c>
      <c r="Q35" s="212"/>
    </row>
    <row r="36" spans="1:17" ht="4.5" customHeight="1" x14ac:dyDescent="0.2">
      <c r="P36" s="213"/>
      <c r="Q36" s="214"/>
    </row>
    <row r="37" spans="1:17" ht="15.75" thickBot="1" x14ac:dyDescent="0.3">
      <c r="M37" s="367" t="s">
        <v>85</v>
      </c>
      <c r="N37" s="367"/>
      <c r="P37" s="368" t="s">
        <v>169</v>
      </c>
      <c r="Q37" s="369"/>
    </row>
    <row r="47" spans="1:17" ht="15" thickBot="1" x14ac:dyDescent="0.25"/>
    <row r="48" spans="1:17" ht="15" x14ac:dyDescent="0.25">
      <c r="A48" s="71" t="s">
        <v>82</v>
      </c>
      <c r="B48" s="70"/>
      <c r="C48" s="120" t="s">
        <v>80</v>
      </c>
      <c r="D48" s="69">
        <v>0.1</v>
      </c>
      <c r="E48" s="69">
        <v>0.3</v>
      </c>
      <c r="F48" s="69">
        <v>0.6</v>
      </c>
      <c r="G48" s="69">
        <v>0.9</v>
      </c>
      <c r="H48" s="68" t="s">
        <v>79</v>
      </c>
    </row>
    <row r="49" spans="1:8" ht="15" x14ac:dyDescent="0.25">
      <c r="A49" s="67"/>
      <c r="B49" s="66"/>
      <c r="C49" s="121" t="s">
        <v>78</v>
      </c>
      <c r="D49" s="65" t="s">
        <v>77</v>
      </c>
      <c r="E49" s="65" t="s">
        <v>77</v>
      </c>
      <c r="F49" s="65" t="s">
        <v>77</v>
      </c>
      <c r="G49" s="65" t="s">
        <v>77</v>
      </c>
      <c r="H49" s="64" t="s">
        <v>77</v>
      </c>
    </row>
    <row r="50" spans="1:8" ht="15" x14ac:dyDescent="0.25">
      <c r="A50" s="67"/>
      <c r="B50" s="66"/>
      <c r="C50" s="122" t="s">
        <v>29</v>
      </c>
      <c r="D50" s="65" t="s">
        <v>77</v>
      </c>
      <c r="E50" s="65" t="s">
        <v>77</v>
      </c>
      <c r="F50" s="65" t="s">
        <v>77</v>
      </c>
      <c r="G50" s="65" t="s">
        <v>77</v>
      </c>
      <c r="H50" s="64" t="s">
        <v>77</v>
      </c>
    </row>
    <row r="51" spans="1:8" ht="15.75" thickBot="1" x14ac:dyDescent="0.3">
      <c r="A51" s="63"/>
      <c r="B51" s="62"/>
      <c r="C51" s="123" t="s">
        <v>28</v>
      </c>
      <c r="D51" s="61" t="s">
        <v>77</v>
      </c>
      <c r="E51" s="61" t="s">
        <v>77</v>
      </c>
      <c r="F51" s="61" t="s">
        <v>77</v>
      </c>
      <c r="G51" s="61" t="s">
        <v>77</v>
      </c>
      <c r="H51" s="60" t="s">
        <v>77</v>
      </c>
    </row>
    <row r="52" spans="1:8" ht="15" thickBot="1" x14ac:dyDescent="0.25"/>
    <row r="53" spans="1:8" ht="15.75" thickBot="1" x14ac:dyDescent="0.3">
      <c r="D53" s="176" t="s">
        <v>140</v>
      </c>
      <c r="E53" s="174" t="s">
        <v>138</v>
      </c>
      <c r="F53" s="177">
        <v>0.9</v>
      </c>
      <c r="G53" s="175" t="s">
        <v>139</v>
      </c>
    </row>
    <row r="54" spans="1:8" ht="15" x14ac:dyDescent="0.25">
      <c r="D54" s="172" t="s">
        <v>135</v>
      </c>
      <c r="E54" s="198" t="s">
        <v>83</v>
      </c>
      <c r="F54" s="197"/>
      <c r="G54" s="173" t="s">
        <v>83</v>
      </c>
    </row>
    <row r="55" spans="1:8" ht="15" x14ac:dyDescent="0.25">
      <c r="D55" s="167" t="s">
        <v>136</v>
      </c>
      <c r="E55" s="166" t="s">
        <v>83</v>
      </c>
      <c r="F55" s="178"/>
      <c r="G55" s="168" t="s">
        <v>83</v>
      </c>
    </row>
    <row r="56" spans="1:8" ht="15.75" thickBot="1" x14ac:dyDescent="0.3">
      <c r="D56" s="169" t="s">
        <v>137</v>
      </c>
      <c r="E56" s="170" t="s">
        <v>83</v>
      </c>
      <c r="F56" s="179" t="s">
        <v>83</v>
      </c>
      <c r="G56" s="171" t="s">
        <v>83</v>
      </c>
    </row>
  </sheetData>
  <mergeCells count="3">
    <mergeCell ref="M35:N35"/>
    <mergeCell ref="M37:N37"/>
    <mergeCell ref="P37:Q37"/>
  </mergeCells>
  <pageMargins left="0.7" right="0.7" top="0.7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Dashboard  (2)</vt:lpstr>
      <vt:lpstr>A.CoverPage</vt:lpstr>
      <vt:lpstr>0.INTRO</vt:lpstr>
      <vt:lpstr>I1.HSSE</vt:lpstr>
      <vt:lpstr>2.Quality</vt:lpstr>
      <vt:lpstr>4.Progress</vt:lpstr>
      <vt:lpstr>5a.EngTracker</vt:lpstr>
      <vt:lpstr>5b.EngTracker</vt:lpstr>
      <vt:lpstr>6.Schedule</vt:lpstr>
      <vt:lpstr>7.Cost</vt:lpstr>
      <vt:lpstr>7.CO&amp;Trends</vt:lpstr>
      <vt:lpstr>8.Resources</vt:lpstr>
      <vt:lpstr>'7.CO&amp;Trends'!Print_Area</vt:lpstr>
      <vt:lpstr>A.CoverPage!Print_Area</vt:lpstr>
      <vt:lpstr>'Dashboard  (2)'!Print_Area</vt:lpstr>
      <vt:lpstr>A.CoverPage!Print_Titles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AECOM</dc:creator>
  <cp:lastModifiedBy>Abukwaik, Amer</cp:lastModifiedBy>
  <cp:lastPrinted>2021-05-11T09:07:06Z</cp:lastPrinted>
  <dcterms:created xsi:type="dcterms:W3CDTF">2014-10-29T16:18:05Z</dcterms:created>
  <dcterms:modified xsi:type="dcterms:W3CDTF">2022-01-24T13:27:43Z</dcterms:modified>
</cp:coreProperties>
</file>